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metcalfegolf.sharepoint.com/Shared Documents/Events/2026Event Sheets/2026 Quotes/"/>
    </mc:Choice>
  </mc:AlternateContent>
  <xr:revisionPtr revIDLastSave="87" documentId="8_{CF0BFC21-3847-433A-BD1A-7FCDDA6FC538}" xr6:coauthVersionLast="47" xr6:coauthVersionMax="47" xr10:uidLastSave="{9E37B93D-A0E9-481E-B573-F1378EC97062}"/>
  <bookViews>
    <workbookView xWindow="20370" yWindow="-4710" windowWidth="29040" windowHeight="15840" xr2:uid="{00000000-000D-0000-FFFF-FFFF00000000}"/>
  </bookViews>
  <sheets>
    <sheet name="Quote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7" l="1"/>
  <c r="P14" i="7"/>
  <c r="L14" i="7"/>
  <c r="M14" i="7"/>
  <c r="L25" i="7"/>
  <c r="M25" i="7"/>
  <c r="O25" i="7"/>
  <c r="P25" i="7"/>
  <c r="L26" i="7"/>
  <c r="M26" i="7"/>
  <c r="O26" i="7"/>
  <c r="P26" i="7"/>
  <c r="L27" i="7"/>
  <c r="M27" i="7"/>
  <c r="O27" i="7"/>
  <c r="P27" i="7"/>
  <c r="L28" i="7"/>
  <c r="M28" i="7"/>
  <c r="O28" i="7"/>
  <c r="P28" i="7"/>
  <c r="L29" i="7"/>
  <c r="M29" i="7"/>
  <c r="O29" i="7"/>
  <c r="P29" i="7"/>
  <c r="L30" i="7"/>
  <c r="M30" i="7"/>
  <c r="O30" i="7"/>
  <c r="P30" i="7"/>
  <c r="L31" i="7"/>
  <c r="M31" i="7"/>
  <c r="O31" i="7"/>
  <c r="P31" i="7"/>
  <c r="L32" i="7"/>
  <c r="M32" i="7"/>
  <c r="O32" i="7"/>
  <c r="P32" i="7"/>
  <c r="L33" i="7"/>
  <c r="M33" i="7"/>
  <c r="O33" i="7"/>
  <c r="P33" i="7"/>
  <c r="L34" i="7"/>
  <c r="M34" i="7"/>
  <c r="O34" i="7"/>
  <c r="P34" i="7"/>
  <c r="L35" i="7"/>
  <c r="M35" i="7"/>
  <c r="O35" i="7"/>
  <c r="P35" i="7"/>
  <c r="L36" i="7"/>
  <c r="M36" i="7"/>
  <c r="O36" i="7"/>
  <c r="P36" i="7"/>
  <c r="L37" i="7"/>
  <c r="M37" i="7"/>
  <c r="O37" i="7"/>
  <c r="P37" i="7"/>
  <c r="L38" i="7"/>
  <c r="M38" i="7"/>
  <c r="O38" i="7"/>
  <c r="P38" i="7"/>
  <c r="L39" i="7"/>
  <c r="M39" i="7"/>
  <c r="O39" i="7"/>
  <c r="P39" i="7"/>
  <c r="L40" i="7"/>
  <c r="M40" i="7"/>
  <c r="O40" i="7"/>
  <c r="P40" i="7"/>
  <c r="L41" i="7"/>
  <c r="M41" i="7"/>
  <c r="O41" i="7"/>
  <c r="P41" i="7"/>
  <c r="L42" i="7"/>
  <c r="M42" i="7"/>
  <c r="O42" i="7"/>
  <c r="P42" i="7"/>
  <c r="L43" i="7"/>
  <c r="M43" i="7"/>
  <c r="O43" i="7"/>
  <c r="P43" i="7"/>
  <c r="L44" i="7"/>
  <c r="M44" i="7"/>
  <c r="O44" i="7"/>
  <c r="P44" i="7"/>
  <c r="L45" i="7"/>
  <c r="M45" i="7"/>
  <c r="O45" i="7"/>
  <c r="P45" i="7"/>
  <c r="L46" i="7"/>
  <c r="M46" i="7"/>
  <c r="O46" i="7"/>
  <c r="P46" i="7"/>
  <c r="L47" i="7"/>
  <c r="M47" i="7"/>
  <c r="O47" i="7"/>
  <c r="P47" i="7"/>
  <c r="L48" i="7"/>
  <c r="M48" i="7"/>
  <c r="O48" i="7"/>
  <c r="P48" i="7"/>
  <c r="L49" i="7"/>
  <c r="M49" i="7"/>
  <c r="O49" i="7"/>
  <c r="P49" i="7"/>
  <c r="L50" i="7"/>
  <c r="M50" i="7"/>
  <c r="O50" i="7"/>
  <c r="P50" i="7"/>
  <c r="L51" i="7"/>
  <c r="M51" i="7"/>
  <c r="O51" i="7"/>
  <c r="P51" i="7"/>
  <c r="L52" i="7"/>
  <c r="M52" i="7"/>
  <c r="O52" i="7"/>
  <c r="P52" i="7"/>
  <c r="L53" i="7"/>
  <c r="M53" i="7"/>
  <c r="O53" i="7"/>
  <c r="P53" i="7"/>
  <c r="L54" i="7"/>
  <c r="M54" i="7"/>
  <c r="O54" i="7"/>
  <c r="P54" i="7"/>
  <c r="L55" i="7"/>
  <c r="M55" i="7"/>
  <c r="O55" i="7"/>
  <c r="P55" i="7"/>
  <c r="L56" i="7"/>
  <c r="M56" i="7"/>
  <c r="O56" i="7"/>
  <c r="P56" i="7"/>
  <c r="L57" i="7"/>
  <c r="M57" i="7"/>
  <c r="O57" i="7"/>
  <c r="P57" i="7"/>
  <c r="L58" i="7"/>
  <c r="M58" i="7"/>
  <c r="O58" i="7"/>
  <c r="P58" i="7"/>
  <c r="L59" i="7"/>
  <c r="M59" i="7"/>
  <c r="O59" i="7"/>
  <c r="P59" i="7"/>
  <c r="L60" i="7"/>
  <c r="M60" i="7"/>
  <c r="O60" i="7"/>
  <c r="P60" i="7"/>
  <c r="L61" i="7"/>
  <c r="M61" i="7"/>
  <c r="O61" i="7"/>
  <c r="P61" i="7"/>
  <c r="L62" i="7"/>
  <c r="M62" i="7"/>
  <c r="O62" i="7"/>
  <c r="P62" i="7"/>
  <c r="L63" i="7"/>
  <c r="M63" i="7"/>
  <c r="O63" i="7"/>
  <c r="P63" i="7"/>
  <c r="L64" i="7"/>
  <c r="M64" i="7"/>
  <c r="O64" i="7"/>
  <c r="P64" i="7"/>
  <c r="L65" i="7"/>
  <c r="M65" i="7"/>
  <c r="O65" i="7"/>
  <c r="P65" i="7"/>
  <c r="L66" i="7"/>
  <c r="M66" i="7"/>
  <c r="O66" i="7"/>
  <c r="P66" i="7"/>
  <c r="L67" i="7"/>
  <c r="M67" i="7"/>
  <c r="O67" i="7"/>
  <c r="P67" i="7"/>
  <c r="L68" i="7"/>
  <c r="M68" i="7"/>
  <c r="O68" i="7"/>
  <c r="P68" i="7"/>
  <c r="L69" i="7"/>
  <c r="M69" i="7"/>
  <c r="O69" i="7"/>
  <c r="P69" i="7"/>
  <c r="L70" i="7"/>
  <c r="M70" i="7"/>
  <c r="O70" i="7"/>
  <c r="P70" i="7"/>
  <c r="L71" i="7"/>
  <c r="M71" i="7"/>
  <c r="O71" i="7"/>
  <c r="P71" i="7"/>
  <c r="L72" i="7"/>
  <c r="M72" i="7"/>
  <c r="O72" i="7"/>
  <c r="P72" i="7"/>
  <c r="L73" i="7"/>
  <c r="M73" i="7"/>
  <c r="O73" i="7"/>
  <c r="P73" i="7"/>
  <c r="L74" i="7"/>
  <c r="M74" i="7"/>
  <c r="O74" i="7"/>
  <c r="P74" i="7"/>
  <c r="M24" i="7"/>
  <c r="L12" i="7"/>
  <c r="L11" i="7"/>
  <c r="B14" i="7"/>
  <c r="P12" i="7"/>
  <c r="P13" i="7"/>
  <c r="P15" i="7"/>
  <c r="P16" i="7"/>
  <c r="P17" i="7"/>
  <c r="P18" i="7"/>
  <c r="P19" i="7"/>
  <c r="P20" i="7"/>
  <c r="P21" i="7"/>
  <c r="P22" i="7"/>
  <c r="P23" i="7"/>
  <c r="P24" i="7"/>
  <c r="P75" i="7"/>
  <c r="P76" i="7"/>
  <c r="P77" i="7"/>
  <c r="P78" i="7"/>
  <c r="P79" i="7"/>
  <c r="P80" i="7"/>
  <c r="P81" i="7"/>
  <c r="P82" i="7"/>
  <c r="P11" i="7"/>
  <c r="M11" i="7"/>
  <c r="L13" i="7"/>
  <c r="M13" i="7"/>
  <c r="O13" i="7"/>
  <c r="L15" i="7"/>
  <c r="M15" i="7"/>
  <c r="O15" i="7"/>
  <c r="L80" i="7"/>
  <c r="M80" i="7"/>
  <c r="O80" i="7"/>
  <c r="L18" i="7"/>
  <c r="L17" i="7"/>
  <c r="L16" i="7"/>
  <c r="O20" i="7"/>
  <c r="L20" i="7"/>
  <c r="L19" i="7"/>
  <c r="L21" i="7"/>
  <c r="O23" i="7"/>
  <c r="O24" i="7"/>
  <c r="M20" i="7"/>
  <c r="O21" i="7"/>
  <c r="O78" i="7"/>
  <c r="O79" i="7"/>
  <c r="O81" i="7"/>
  <c r="O82" i="7"/>
  <c r="O77" i="7"/>
  <c r="O75" i="7"/>
  <c r="O76" i="7"/>
  <c r="O19" i="7"/>
  <c r="O18" i="7"/>
  <c r="O17" i="7"/>
  <c r="O22" i="7"/>
  <c r="O16" i="7"/>
  <c r="O12" i="7"/>
  <c r="O11" i="7"/>
  <c r="M12" i="7"/>
  <c r="M16" i="7"/>
  <c r="M17" i="7"/>
  <c r="M18" i="7"/>
  <c r="M19" i="7"/>
  <c r="M21" i="7"/>
  <c r="M22" i="7"/>
  <c r="M23" i="7"/>
  <c r="M75" i="7"/>
  <c r="M76" i="7"/>
  <c r="M77" i="7"/>
  <c r="M78" i="7"/>
  <c r="M79" i="7"/>
  <c r="M81" i="7"/>
  <c r="M82" i="7"/>
  <c r="C16" i="7" l="1"/>
  <c r="C18" i="7" s="1"/>
  <c r="L82" i="7"/>
  <c r="L78" i="7"/>
  <c r="L79" i="7"/>
  <c r="L81" i="7"/>
  <c r="L77" i="7"/>
  <c r="L75" i="7"/>
  <c r="L76" i="7"/>
  <c r="L24" i="7"/>
  <c r="L23" i="7"/>
  <c r="L22" i="7"/>
  <c r="C17" i="7" l="1"/>
  <c r="C19" i="7" s="1"/>
</calcChain>
</file>

<file path=xl/sharedStrings.xml><?xml version="1.0" encoding="utf-8"?>
<sst xmlns="http://schemas.openxmlformats.org/spreadsheetml/2006/main" count="277" uniqueCount="54">
  <si>
    <t xml:space="preserve">Booking Requirements </t>
  </si>
  <si>
    <t xml:space="preserve">Click HERE </t>
  </si>
  <si>
    <t>Please select from the dropdown tabs</t>
  </si>
  <si>
    <t>Dinner Options</t>
  </si>
  <si>
    <t>Course</t>
  </si>
  <si>
    <t>Lunch Option</t>
  </si>
  <si>
    <t>Dinner Option</t>
  </si>
  <si>
    <t>Price before hst and grat</t>
  </si>
  <si>
    <t>Price after hst and grat</t>
  </si>
  <si>
    <t>Matching Name</t>
  </si>
  <si>
    <t xml:space="preserve">Select which course you would like to play from the drop down menu. </t>
  </si>
  <si>
    <t>9-hole</t>
  </si>
  <si>
    <t>Burger or Sausage</t>
  </si>
  <si>
    <t>Burger BBQ Buffet</t>
  </si>
  <si>
    <t>18-hole BBQ Burger Package</t>
  </si>
  <si>
    <t>Burger or Sausage and Non-alcoholic Drink</t>
  </si>
  <si>
    <t>18-hole BBQ Garlic Chicken Package</t>
  </si>
  <si>
    <t>Garlic Chicken Buffet</t>
  </si>
  <si>
    <t>Light Burger BBQ</t>
  </si>
  <si>
    <t>Roast Beef Buffet</t>
  </si>
  <si>
    <t>18-hole Roast Beef Package</t>
  </si>
  <si>
    <t>Steak Buffet</t>
  </si>
  <si>
    <t>18-hole BBQ Steak Package</t>
  </si>
  <si>
    <t>No Dinner</t>
  </si>
  <si>
    <t>No Lunch</t>
  </si>
  <si>
    <t>9-hole BBQ Burger Package</t>
  </si>
  <si>
    <t>9-hole BBQ Garlic Chicken Package</t>
  </si>
  <si>
    <t>9-hole Roast Beef Package</t>
  </si>
  <si>
    <t>9-hole BBQ Steak Package</t>
  </si>
  <si>
    <t>18-hole</t>
  </si>
  <si>
    <r>
      <t></t>
    </r>
    <r>
      <rPr>
        <sz val="12"/>
        <color theme="1"/>
        <rFont val="Times New Roman"/>
        <family val="1"/>
      </rPr>
      <t xml:space="preserve">        </t>
    </r>
    <r>
      <rPr>
        <sz val="12"/>
        <color theme="1"/>
        <rFont val="Calibri"/>
        <family val="2"/>
      </rPr>
      <t>For less than 25 players checkout our small groups pacakge</t>
    </r>
  </si>
  <si>
    <t>18-hole Prices</t>
  </si>
  <si>
    <t>Price</t>
  </si>
  <si>
    <r>
      <t xml:space="preserve">Enter how many players you expect. </t>
    </r>
    <r>
      <rPr>
        <i/>
        <sz val="12"/>
        <color theme="1"/>
        <rFont val="Calibri"/>
        <family val="2"/>
        <scheme val="minor"/>
      </rPr>
      <t xml:space="preserve">Max 144 for 18-holes. Max 72 for 9-holes. </t>
    </r>
  </si>
  <si>
    <t>Roast Beef &amp; Chicken Buffet</t>
  </si>
  <si>
    <t>18-hole Roast Beef &amp; Chicken Package</t>
  </si>
  <si>
    <r>
      <t xml:space="preserve">Price per player </t>
    </r>
    <r>
      <rPr>
        <b/>
        <sz val="12"/>
        <color theme="8"/>
        <rFont val="Calibri"/>
        <family val="2"/>
        <scheme val="minor"/>
      </rPr>
      <t>BEFORE</t>
    </r>
    <r>
      <rPr>
        <sz val="12"/>
        <color theme="1"/>
        <rFont val="Calibri"/>
        <family val="2"/>
        <scheme val="minor"/>
      </rPr>
      <t xml:space="preserve"> hst and gratuity</t>
    </r>
  </si>
  <si>
    <t>18-hole Tournament rate (golf &amp; cart)</t>
  </si>
  <si>
    <r>
      <t xml:space="preserve">Price per player </t>
    </r>
    <r>
      <rPr>
        <b/>
        <sz val="12"/>
        <color theme="8"/>
        <rFont val="Calibri"/>
        <family val="2"/>
        <scheme val="minor"/>
      </rPr>
      <t>AFTER</t>
    </r>
    <r>
      <rPr>
        <sz val="12"/>
        <color theme="1"/>
        <rFont val="Calibri"/>
        <family val="2"/>
        <scheme val="minor"/>
      </rPr>
      <t xml:space="preserve"> hst and gratuity</t>
    </r>
  </si>
  <si>
    <r>
      <t xml:space="preserve">Total tournamnet quote </t>
    </r>
    <r>
      <rPr>
        <b/>
        <sz val="12"/>
        <color theme="8"/>
        <rFont val="Calibri"/>
        <family val="2"/>
        <scheme val="minor"/>
      </rPr>
      <t>BEFORE</t>
    </r>
    <r>
      <rPr>
        <sz val="12"/>
        <color theme="1"/>
        <rFont val="Calibri"/>
        <family val="2"/>
        <scheme val="minor"/>
      </rPr>
      <t xml:space="preserve"> hst and gratuity </t>
    </r>
  </si>
  <si>
    <r>
      <rPr>
        <sz val="12"/>
        <color rgb="FF000000"/>
        <rFont val="Calibri"/>
        <family val="2"/>
        <scheme val="minor"/>
      </rPr>
      <t xml:space="preserve">Total tournamnet quote </t>
    </r>
    <r>
      <rPr>
        <b/>
        <sz val="12"/>
        <color rgb="FF4472C4"/>
        <rFont val="Calibri"/>
        <family val="2"/>
        <scheme val="minor"/>
      </rPr>
      <t>AFTER</t>
    </r>
    <r>
      <rPr>
        <sz val="12"/>
        <color rgb="FF000000"/>
        <rFont val="Calibri"/>
        <family val="2"/>
        <scheme val="minor"/>
      </rPr>
      <t xml:space="preserve"> hst and gratuity </t>
    </r>
  </si>
  <si>
    <t>9-hole Roast Beef &amp; Chicken Package</t>
  </si>
  <si>
    <t>9-hole Tournament (golf &amp; cart)</t>
  </si>
  <si>
    <t>Select your lunch</t>
  </si>
  <si>
    <r>
      <t></t>
    </r>
    <r>
      <rPr>
        <sz val="12"/>
        <rFont val="Times New Roman"/>
        <family val="1"/>
      </rPr>
      <t xml:space="preserve">        </t>
    </r>
    <r>
      <rPr>
        <sz val="12"/>
        <rFont val="Calibri"/>
        <family val="2"/>
        <scheme val="minor"/>
      </rPr>
      <t>If looking for a 216 person tournament please email Keanu at events@metcalfegolf.com</t>
    </r>
  </si>
  <si>
    <t>Boxed TO GO wrap, kettle chips and water</t>
  </si>
  <si>
    <t>Burger or Sausage and Domestic Tall Boy or Alcoholic Drink</t>
  </si>
  <si>
    <t>Events@metcalfe golf.com</t>
  </si>
  <si>
    <t>To book your tournament or for more information, please send this quote sheet along with your prefered day to:</t>
  </si>
  <si>
    <r>
      <t xml:space="preserve">Select your dinner </t>
    </r>
    <r>
      <rPr>
        <i/>
        <sz val="12"/>
        <color theme="1"/>
        <rFont val="Calibri"/>
        <family val="2"/>
        <scheme val="minor"/>
      </rPr>
      <t xml:space="preserve">Minimum 25 for a buffet. </t>
    </r>
  </si>
  <si>
    <t>(18-hole shotgun starts available at 1pm or later)</t>
  </si>
  <si>
    <r>
      <t></t>
    </r>
    <r>
      <rPr>
        <sz val="12"/>
        <color theme="1"/>
        <rFont val="Times New Roman"/>
        <family val="1"/>
      </rPr>
      <t xml:space="preserve">        </t>
    </r>
    <r>
      <rPr>
        <sz val="12"/>
        <color theme="1"/>
        <rFont val="Calibri"/>
        <family val="2"/>
      </rPr>
      <t>Tee time starts available on both courses at any time without a minimum spend</t>
    </r>
  </si>
  <si>
    <r>
      <t></t>
    </r>
    <r>
      <rPr>
        <sz val="12"/>
        <color theme="1"/>
        <rFont val="Times New Roman"/>
        <family val="1"/>
      </rPr>
      <t xml:space="preserve">        </t>
    </r>
    <r>
      <rPr>
        <sz val="12"/>
        <color theme="1"/>
        <rFont val="Calibri"/>
        <family val="2"/>
      </rPr>
      <t>Minimum spend of $10,500 for 18-hole shotgun before hst and grat</t>
    </r>
  </si>
  <si>
    <r>
      <t></t>
    </r>
    <r>
      <rPr>
        <sz val="12"/>
        <color theme="1"/>
        <rFont val="Times New Roman"/>
        <family val="1"/>
      </rPr>
      <t xml:space="preserve">        </t>
    </r>
    <r>
      <rPr>
        <sz val="12"/>
        <color theme="1"/>
        <rFont val="Calibri"/>
        <family val="2"/>
      </rPr>
      <t>Minimum spend of $4,000 for 9-hole shotgun before hst and grat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</si>
</sst>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&quot;$&quot;#,##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ourier New"/>
      <family val="3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2"/>
      <color theme="1"/>
      <name val="Symbol"/>
      <family val="1"/>
      <charset val="2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4472C4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22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name val="Symbol"/>
      <family val="1"/>
      <charset val="2"/>
    </font>
    <font>
      <sz val="12"/>
      <name val="Times New Roman"/>
      <family val="1"/>
    </font>
    <font>
      <b/>
      <u/>
      <sz val="16"/>
      <color theme="10"/>
      <name val="Calibri"/>
      <family val="2"/>
      <scheme val="minor"/>
    </font>
    <font>
      <b/>
      <sz val="13"/>
      <color rgb="FFFF5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1" fillId="2" borderId="0" applyNumberFormat="0" applyBorder="0" applyAlignment="0" applyProtection="0"/>
  </cellStyleXfs>
  <cellXfs count="38">
    <xf numFmtId="0" fontId="0" fillId="0" borderId="0" xfId="0"/>
    <xf numFmtId="0" fontId="3" fillId="3" borderId="0" xfId="0" applyFont="1" applyFill="1"/>
    <xf numFmtId="0" fontId="15" fillId="3" borderId="0" xfId="0" applyFont="1" applyFill="1"/>
    <xf numFmtId="165" fontId="3" fillId="3" borderId="0" xfId="1" applyNumberFormat="1" applyFont="1" applyFill="1" applyBorder="1" applyAlignment="1" applyProtection="1">
      <alignment horizontal="center"/>
    </xf>
    <xf numFmtId="0" fontId="3" fillId="3" borderId="0" xfId="0" applyFont="1" applyFill="1" applyAlignment="1">
      <alignment vertical="center"/>
    </xf>
    <xf numFmtId="164" fontId="3" fillId="3" borderId="0" xfId="0" applyNumberFormat="1" applyFont="1" applyFill="1" applyAlignment="1">
      <alignment horizontal="center"/>
    </xf>
    <xf numFmtId="0" fontId="0" fillId="3" borderId="0" xfId="0" applyFill="1"/>
    <xf numFmtId="0" fontId="9" fillId="3" borderId="0" xfId="0" applyFont="1" applyFill="1"/>
    <xf numFmtId="165" fontId="9" fillId="3" borderId="0" xfId="1" applyNumberFormat="1" applyFont="1" applyFill="1" applyAlignment="1" applyProtection="1">
      <alignment horizontal="left"/>
    </xf>
    <xf numFmtId="164" fontId="9" fillId="3" borderId="0" xfId="1" applyNumberFormat="1" applyFont="1" applyFill="1" applyAlignment="1" applyProtection="1">
      <alignment horizontal="left"/>
    </xf>
    <xf numFmtId="165" fontId="3" fillId="3" borderId="0" xfId="0" applyNumberFormat="1" applyFont="1" applyFill="1" applyAlignment="1">
      <alignment horizontal="center"/>
    </xf>
    <xf numFmtId="0" fontId="20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23" fillId="3" borderId="0" xfId="0" applyFont="1" applyFill="1"/>
    <xf numFmtId="0" fontId="22" fillId="3" borderId="0" xfId="0" applyFont="1" applyFill="1"/>
    <xf numFmtId="0" fontId="24" fillId="3" borderId="0" xfId="0" applyFont="1" applyFill="1"/>
    <xf numFmtId="0" fontId="0" fillId="3" borderId="0" xfId="0" quotePrefix="1" applyFill="1"/>
    <xf numFmtId="164" fontId="3" fillId="3" borderId="0" xfId="1" applyNumberFormat="1" applyFont="1" applyFill="1" applyBorder="1" applyAlignment="1" applyProtection="1">
      <alignment horizontal="center"/>
    </xf>
    <xf numFmtId="0" fontId="2" fillId="3" borderId="0" xfId="0" applyFont="1" applyFill="1"/>
    <xf numFmtId="0" fontId="4" fillId="3" borderId="0" xfId="0" applyFont="1" applyFill="1"/>
    <xf numFmtId="165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indent="10"/>
    </xf>
    <xf numFmtId="0" fontId="11" fillId="3" borderId="0" xfId="0" applyFont="1" applyFill="1" applyAlignment="1">
      <alignment horizontal="left" vertical="center" indent="5"/>
    </xf>
    <xf numFmtId="0" fontId="10" fillId="3" borderId="1" xfId="0" applyFont="1" applyFill="1" applyBorder="1" applyAlignment="1">
      <alignment vertical="center"/>
    </xf>
    <xf numFmtId="0" fontId="0" fillId="3" borderId="1" xfId="0" applyFill="1" applyBorder="1"/>
    <xf numFmtId="0" fontId="17" fillId="3" borderId="0" xfId="2" applyFont="1" applyFill="1" applyProtection="1">
      <protection locked="0"/>
    </xf>
    <xf numFmtId="0" fontId="21" fillId="2" borderId="0" xfId="3" applyAlignment="1" applyProtection="1">
      <alignment horizontal="left"/>
      <protection locked="0"/>
    </xf>
    <xf numFmtId="0" fontId="21" fillId="2" borderId="0" xfId="3" applyProtection="1">
      <protection locked="0"/>
    </xf>
    <xf numFmtId="0" fontId="26" fillId="3" borderId="0" xfId="0" applyFont="1" applyFill="1"/>
    <xf numFmtId="0" fontId="27" fillId="3" borderId="0" xfId="0" applyFont="1" applyFill="1" applyAlignment="1">
      <alignment horizontal="left" vertical="center" indent="5"/>
    </xf>
    <xf numFmtId="0" fontId="29" fillId="3" borderId="4" xfId="2" applyFont="1" applyFill="1" applyBorder="1" applyAlignment="1">
      <alignment horizontal="center"/>
    </xf>
    <xf numFmtId="0" fontId="29" fillId="3" borderId="5" xfId="2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/>
    </xf>
    <xf numFmtId="0" fontId="30" fillId="3" borderId="3" xfId="0" applyFont="1" applyFill="1" applyBorder="1" applyAlignment="1">
      <alignment horizontal="center"/>
    </xf>
  </cellXfs>
  <cellStyles count="4">
    <cellStyle name="Currency" xfId="1" builtinId="4"/>
    <cellStyle name="Hyperlink" xfId="2" builtinId="8"/>
    <cellStyle name="Neutral" xfId="3" builtinId="28"/>
    <cellStyle name="Normal" xfId="0" builtinId="0"/>
  </cellStyles>
  <dxfs count="0"/>
  <tableStyles count="0" defaultTableStyle="TableStyleMedium2" defaultPivotStyle="PivotStyleLight16"/>
  <colors>
    <mruColors>
      <color rgb="FFFF5050"/>
      <color rgb="FFCB0D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vents@metcalfe%20golf.com" TargetMode="External"/><Relationship Id="rId1" Type="http://schemas.openxmlformats.org/officeDocument/2006/relationships/hyperlink" Target="https://www.metcalfegolf.com/group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D5F64-5349-4F56-BB58-AD0A71C602D0}">
  <dimension ref="A1:AP142"/>
  <sheetViews>
    <sheetView tabSelected="1" zoomScale="116" zoomScaleNormal="100" workbookViewId="0">
      <selection activeCell="C11" sqref="C11"/>
    </sheetView>
  </sheetViews>
  <sheetFormatPr defaultRowHeight="15" x14ac:dyDescent="0.25"/>
  <cols>
    <col min="1" max="1" width="4" style="6" customWidth="1"/>
    <col min="2" max="2" width="82.5703125" style="6" customWidth="1"/>
    <col min="3" max="3" width="39" style="6" customWidth="1"/>
    <col min="4" max="7" width="9.140625" style="1" customWidth="1"/>
    <col min="8" max="8" width="9.140625" style="10" customWidth="1"/>
    <col min="9" max="11" width="9.140625" style="1" customWidth="1"/>
    <col min="12" max="12" width="9.140625" style="5" customWidth="1"/>
    <col min="13" max="14" width="9.140625" style="1" customWidth="1"/>
    <col min="15" max="15" width="9.140625" style="10" customWidth="1"/>
    <col min="16" max="16" width="9.140625" style="1" customWidth="1"/>
    <col min="17" max="22" width="9.140625" style="12" customWidth="1"/>
    <col min="23" max="42" width="9.140625" style="12"/>
    <col min="43" max="16384" width="9.140625" style="6"/>
  </cols>
  <sheetData>
    <row r="1" spans="2:42" ht="12" customHeight="1" x14ac:dyDescent="0.25"/>
    <row r="2" spans="2:42" ht="19.5" customHeight="1" x14ac:dyDescent="0.25">
      <c r="B2" s="27" t="s">
        <v>0</v>
      </c>
      <c r="C2" s="28"/>
    </row>
    <row r="3" spans="2:42" ht="15.75" x14ac:dyDescent="0.25">
      <c r="B3" s="26" t="s">
        <v>52</v>
      </c>
      <c r="C3" s="32" t="s">
        <v>50</v>
      </c>
    </row>
    <row r="4" spans="2:42" ht="15.75" x14ac:dyDescent="0.25">
      <c r="B4" s="26" t="s">
        <v>53</v>
      </c>
    </row>
    <row r="5" spans="2:42" ht="15.75" x14ac:dyDescent="0.25">
      <c r="B5" s="26" t="s">
        <v>51</v>
      </c>
    </row>
    <row r="6" spans="2:42" ht="15.75" x14ac:dyDescent="0.25">
      <c r="B6" s="26" t="s">
        <v>30</v>
      </c>
      <c r="C6" s="29" t="s">
        <v>1</v>
      </c>
    </row>
    <row r="7" spans="2:42" ht="18" customHeight="1" x14ac:dyDescent="0.25">
      <c r="B7" s="33" t="s">
        <v>44</v>
      </c>
      <c r="M7" s="2"/>
    </row>
    <row r="8" spans="2:42" ht="12" customHeight="1" x14ac:dyDescent="0.25">
      <c r="B8" s="25"/>
    </row>
    <row r="9" spans="2:42" ht="15.75" x14ac:dyDescent="0.25">
      <c r="B9" s="7"/>
      <c r="C9" s="19" t="s">
        <v>2</v>
      </c>
    </row>
    <row r="10" spans="2:42" ht="15.75" x14ac:dyDescent="0.25">
      <c r="B10" s="19" t="s">
        <v>10</v>
      </c>
      <c r="C10" s="30" t="s">
        <v>11</v>
      </c>
      <c r="D10"/>
      <c r="E10" s="20" t="s">
        <v>3</v>
      </c>
      <c r="G10" s="20" t="s">
        <v>31</v>
      </c>
      <c r="H10" s="21" t="s">
        <v>32</v>
      </c>
      <c r="I10" s="22" t="s">
        <v>4</v>
      </c>
      <c r="J10" s="22" t="s">
        <v>5</v>
      </c>
      <c r="K10" s="22" t="s">
        <v>6</v>
      </c>
      <c r="L10" s="23" t="s">
        <v>8</v>
      </c>
      <c r="M10" s="22" t="s">
        <v>9</v>
      </c>
      <c r="N10" s="22"/>
      <c r="O10" s="24" t="s">
        <v>7</v>
      </c>
      <c r="P10" s="22" t="s">
        <v>9</v>
      </c>
    </row>
    <row r="11" spans="2:42" ht="15.75" x14ac:dyDescent="0.25">
      <c r="B11" s="19" t="s">
        <v>33</v>
      </c>
      <c r="C11" s="30">
        <v>25</v>
      </c>
      <c r="D11" s="1" t="s">
        <v>12</v>
      </c>
      <c r="E11" s="1" t="s">
        <v>13</v>
      </c>
      <c r="G11" s="1" t="s">
        <v>14</v>
      </c>
      <c r="H11" s="3">
        <v>104</v>
      </c>
      <c r="I11" s="4" t="s">
        <v>11</v>
      </c>
      <c r="J11" s="4" t="s">
        <v>12</v>
      </c>
      <c r="K11" s="4" t="s">
        <v>13</v>
      </c>
      <c r="L11" s="18">
        <f>(H18*1.13)+(H26*1.13*1.15)</f>
        <v>96.445499999999981</v>
      </c>
      <c r="M11" s="1" t="str">
        <f t="shared" ref="M11:M14" si="0">_xlfn.TEXTJOIN(", ", TRUE, I11, J11, K11)</f>
        <v>9-hole, Burger or Sausage, Burger BBQ Buffet</v>
      </c>
      <c r="O11" s="3">
        <f t="shared" ref="O11:O16" si="1">H18+$H$26</f>
        <v>84</v>
      </c>
      <c r="P11" s="1" t="str">
        <f>_xlfn.TEXTJOIN(", ", TRUE, I11, J11, K11)</f>
        <v>9-hole, Burger or Sausage, Burger BBQ Buffet</v>
      </c>
    </row>
    <row r="12" spans="2:42" ht="15.75" x14ac:dyDescent="0.25">
      <c r="B12" s="19" t="s">
        <v>43</v>
      </c>
      <c r="C12" s="31" t="s">
        <v>24</v>
      </c>
      <c r="D12" s="1" t="s">
        <v>15</v>
      </c>
      <c r="E12" s="1" t="s">
        <v>17</v>
      </c>
      <c r="G12" s="1" t="s">
        <v>16</v>
      </c>
      <c r="H12" s="3">
        <v>114</v>
      </c>
      <c r="I12" s="4" t="s">
        <v>11</v>
      </c>
      <c r="J12" s="4" t="s">
        <v>12</v>
      </c>
      <c r="K12" s="4" t="s">
        <v>17</v>
      </c>
      <c r="L12" s="5">
        <f>(H19*1.13)+(H26*1.13*1.15)</f>
        <v>106.61549999999998</v>
      </c>
      <c r="M12" s="1" t="str">
        <f t="shared" si="0"/>
        <v>9-hole, Burger or Sausage, Garlic Chicken Buffet</v>
      </c>
      <c r="O12" s="3">
        <f t="shared" si="1"/>
        <v>93</v>
      </c>
      <c r="P12" s="1" t="str">
        <f t="shared" ref="P12" si="2">_xlfn.TEXTJOIN(", ", TRUE, I12, J12, K12)</f>
        <v>9-hole, Burger or Sausage, Garlic Chicken Buffet</v>
      </c>
    </row>
    <row r="13" spans="2:42" ht="15.75" x14ac:dyDescent="0.25">
      <c r="B13" s="19" t="s">
        <v>49</v>
      </c>
      <c r="C13" s="31" t="s">
        <v>23</v>
      </c>
      <c r="D13" s="1" t="s">
        <v>46</v>
      </c>
      <c r="E13" s="1" t="s">
        <v>19</v>
      </c>
      <c r="G13" s="1" t="s">
        <v>20</v>
      </c>
      <c r="H13" s="3">
        <v>121</v>
      </c>
      <c r="I13" s="4" t="s">
        <v>11</v>
      </c>
      <c r="J13" s="4" t="s">
        <v>12</v>
      </c>
      <c r="K13" s="4" t="s">
        <v>19</v>
      </c>
      <c r="L13" s="5">
        <f>(H20*1.13)+(H26*1.13*1.15)</f>
        <v>114.52549999999998</v>
      </c>
      <c r="M13" s="1" t="str">
        <f t="shared" si="0"/>
        <v>9-hole, Burger or Sausage, Roast Beef Buffet</v>
      </c>
      <c r="O13" s="3">
        <f t="shared" si="1"/>
        <v>100</v>
      </c>
      <c r="P13" s="1" t="str">
        <f t="shared" ref="P13:P44" si="3">_xlfn.TEXTJOIN(", ", TRUE, I13, J13, K13)</f>
        <v>9-hole, Burger or Sausage, Roast Beef Buffet</v>
      </c>
    </row>
    <row r="14" spans="2:42" s="1" customFormat="1" ht="15.75" x14ac:dyDescent="0.25">
      <c r="B14" s="2" t="str">
        <f>_xlfn.TEXTJOIN(", ", TRUE, C10, C12,C13)</f>
        <v>9-hole, No Lunch, No Dinner</v>
      </c>
      <c r="C14" s="2"/>
      <c r="D14" s="1" t="s">
        <v>45</v>
      </c>
      <c r="E14" s="1" t="s">
        <v>34</v>
      </c>
      <c r="G14" s="1" t="s">
        <v>35</v>
      </c>
      <c r="H14" s="3">
        <v>128</v>
      </c>
      <c r="I14" s="4" t="s">
        <v>11</v>
      </c>
      <c r="J14" s="4" t="s">
        <v>12</v>
      </c>
      <c r="K14" s="4" t="s">
        <v>34</v>
      </c>
      <c r="L14" s="5">
        <f>(H21*1.13)+(H26*1.13*1.15)</f>
        <v>121.30549999999998</v>
      </c>
      <c r="M14" s="1" t="str">
        <f t="shared" si="0"/>
        <v>9-hole, Burger or Sausage, Roast Beef &amp; Chicken Buffet</v>
      </c>
      <c r="O14" s="3">
        <f t="shared" si="1"/>
        <v>106</v>
      </c>
      <c r="P14" s="1" t="str">
        <f t="shared" si="3"/>
        <v>9-hole, Burger or Sausage, Roast Beef &amp; Chicken Buffet</v>
      </c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</row>
    <row r="15" spans="2:42" ht="15.75" x14ac:dyDescent="0.25">
      <c r="B15" s="7"/>
      <c r="C15" s="7"/>
      <c r="D15" s="1" t="s">
        <v>18</v>
      </c>
      <c r="E15" s="1" t="s">
        <v>21</v>
      </c>
      <c r="G15" s="1" t="s">
        <v>22</v>
      </c>
      <c r="H15" s="3">
        <v>128</v>
      </c>
      <c r="I15" s="4" t="s">
        <v>11</v>
      </c>
      <c r="J15" s="4" t="s">
        <v>12</v>
      </c>
      <c r="K15" s="4" t="s">
        <v>21</v>
      </c>
      <c r="L15" s="5">
        <f>(H22*1.13)+(H26*1.13*1.15)</f>
        <v>121.30549999999998</v>
      </c>
      <c r="M15" s="1" t="str">
        <f t="shared" ref="M15:M49" si="4">_xlfn.TEXTJOIN(", ", TRUE, I15, J15, K15)</f>
        <v>9-hole, Burger or Sausage, Steak Buffet</v>
      </c>
      <c r="O15" s="3">
        <f t="shared" si="1"/>
        <v>106</v>
      </c>
      <c r="P15" s="1" t="str">
        <f t="shared" si="3"/>
        <v>9-hole, Burger or Sausage, Steak Buffet</v>
      </c>
    </row>
    <row r="16" spans="2:42" ht="15.75" x14ac:dyDescent="0.25">
      <c r="B16" s="7" t="s">
        <v>36</v>
      </c>
      <c r="C16" s="8">
        <f>_xlfn.XLOOKUP(B14,P11:P82,O11:O82,"Please try again, select options from the dropdown tab")</f>
        <v>46</v>
      </c>
      <c r="D16" s="1" t="s">
        <v>24</v>
      </c>
      <c r="E16" s="1" t="s">
        <v>23</v>
      </c>
      <c r="G16" s="1" t="s">
        <v>37</v>
      </c>
      <c r="H16" s="3">
        <v>76</v>
      </c>
      <c r="I16" s="4" t="s">
        <v>11</v>
      </c>
      <c r="J16" s="4" t="s">
        <v>12</v>
      </c>
      <c r="K16" s="4" t="s">
        <v>23</v>
      </c>
      <c r="L16" s="5">
        <f>(H23*1.13)+(H26*1.13*1.15)</f>
        <v>63.675499999999992</v>
      </c>
      <c r="M16" s="1" t="str">
        <f t="shared" si="4"/>
        <v>9-hole, Burger or Sausage, No Dinner</v>
      </c>
      <c r="O16" s="3">
        <f t="shared" si="1"/>
        <v>55</v>
      </c>
      <c r="P16" s="1" t="str">
        <f t="shared" si="3"/>
        <v>9-hole, Burger or Sausage, No Dinner</v>
      </c>
    </row>
    <row r="17" spans="2:16" ht="15.75" x14ac:dyDescent="0.25">
      <c r="B17" s="7" t="s">
        <v>38</v>
      </c>
      <c r="C17" s="9">
        <f>_xlfn.XLOOKUP(B14,M11:M82,L11:L82,"Please try again, select options from the dropdown tab")</f>
        <v>51.98</v>
      </c>
      <c r="I17" s="4" t="s">
        <v>11</v>
      </c>
      <c r="J17" s="4" t="s">
        <v>15</v>
      </c>
      <c r="K17" s="4" t="s">
        <v>13</v>
      </c>
      <c r="L17" s="5">
        <f>(H18*1.13)+(H27*1.13*1.15)</f>
        <v>102.94299999999998</v>
      </c>
      <c r="M17" s="1" t="str">
        <f t="shared" si="4"/>
        <v>9-hole, Burger or Sausage and Non-alcoholic Drink, Burger BBQ Buffet</v>
      </c>
      <c r="O17" s="3">
        <f t="shared" ref="O17:O22" si="5">H18+$H$27</f>
        <v>89</v>
      </c>
      <c r="P17" s="1" t="str">
        <f t="shared" si="3"/>
        <v>9-hole, Burger or Sausage and Non-alcoholic Drink, Burger BBQ Buffet</v>
      </c>
    </row>
    <row r="18" spans="2:16" ht="15.75" x14ac:dyDescent="0.25">
      <c r="B18" s="7" t="s">
        <v>39</v>
      </c>
      <c r="C18" s="8">
        <f>C11*C16</f>
        <v>1150</v>
      </c>
      <c r="G18" s="1" t="s">
        <v>25</v>
      </c>
      <c r="H18" s="3">
        <v>75</v>
      </c>
      <c r="I18" s="4" t="s">
        <v>11</v>
      </c>
      <c r="J18" s="4" t="s">
        <v>15</v>
      </c>
      <c r="K18" s="4" t="s">
        <v>17</v>
      </c>
      <c r="L18" s="5">
        <f>(H19*1.13)+(H27*1.13*1.15)</f>
        <v>113.11299999999999</v>
      </c>
      <c r="M18" s="1" t="str">
        <f t="shared" si="4"/>
        <v>9-hole, Burger or Sausage and Non-alcoholic Drink, Garlic Chicken Buffet</v>
      </c>
      <c r="O18" s="3">
        <f t="shared" si="5"/>
        <v>98</v>
      </c>
      <c r="P18" s="1" t="str">
        <f t="shared" si="3"/>
        <v>9-hole, Burger or Sausage and Non-alcoholic Drink, Garlic Chicken Buffet</v>
      </c>
    </row>
    <row r="19" spans="2:16" ht="15.75" x14ac:dyDescent="0.25">
      <c r="B19" s="11" t="s">
        <v>40</v>
      </c>
      <c r="C19" s="9">
        <f>C11*C17</f>
        <v>1299.5</v>
      </c>
      <c r="G19" s="1" t="s">
        <v>26</v>
      </c>
      <c r="H19" s="3">
        <v>84</v>
      </c>
      <c r="I19" s="4" t="s">
        <v>11</v>
      </c>
      <c r="J19" s="4" t="s">
        <v>15</v>
      </c>
      <c r="K19" s="4" t="s">
        <v>19</v>
      </c>
      <c r="L19" s="5">
        <f>(H20*1.13)+(H27*1.13*1.15)</f>
        <v>121.02299999999998</v>
      </c>
      <c r="M19" s="1" t="str">
        <f t="shared" si="4"/>
        <v>9-hole, Burger or Sausage and Non-alcoholic Drink, Roast Beef Buffet</v>
      </c>
      <c r="O19" s="3">
        <f t="shared" si="5"/>
        <v>105</v>
      </c>
      <c r="P19" s="1" t="str">
        <f t="shared" si="3"/>
        <v>9-hole, Burger or Sausage and Non-alcoholic Drink, Roast Beef Buffet</v>
      </c>
    </row>
    <row r="20" spans="2:16" ht="15.75" thickBot="1" x14ac:dyDescent="0.3">
      <c r="G20" s="1" t="s">
        <v>27</v>
      </c>
      <c r="H20" s="3">
        <v>91</v>
      </c>
      <c r="I20" s="4" t="s">
        <v>11</v>
      </c>
      <c r="J20" s="4" t="s">
        <v>15</v>
      </c>
      <c r="K20" s="4" t="s">
        <v>34</v>
      </c>
      <c r="L20" s="5">
        <f>(H21*1.13)+(H27*1.13*1.15)</f>
        <v>127.80299999999998</v>
      </c>
      <c r="M20" s="1" t="str">
        <f t="shared" si="4"/>
        <v>9-hole, Burger or Sausage and Non-alcoholic Drink, Roast Beef &amp; Chicken Buffet</v>
      </c>
      <c r="O20" s="3">
        <f t="shared" si="5"/>
        <v>111</v>
      </c>
      <c r="P20" s="1" t="str">
        <f t="shared" si="3"/>
        <v>9-hole, Burger or Sausage and Non-alcoholic Drink, Roast Beef &amp; Chicken Buffet</v>
      </c>
    </row>
    <row r="21" spans="2:16" ht="17.25" x14ac:dyDescent="0.3">
      <c r="B21" s="36" t="s">
        <v>48</v>
      </c>
      <c r="C21" s="37"/>
      <c r="G21" s="1" t="s">
        <v>41</v>
      </c>
      <c r="H21" s="3">
        <v>97</v>
      </c>
      <c r="I21" s="4" t="s">
        <v>11</v>
      </c>
      <c r="J21" s="4" t="s">
        <v>15</v>
      </c>
      <c r="K21" s="4" t="s">
        <v>21</v>
      </c>
      <c r="L21" s="5">
        <f>(H22*1.13)+(H27*1.13*1.15)</f>
        <v>127.80299999999998</v>
      </c>
      <c r="M21" s="1" t="str">
        <f t="shared" si="4"/>
        <v>9-hole, Burger or Sausage and Non-alcoholic Drink, Steak Buffet</v>
      </c>
      <c r="O21" s="3">
        <f t="shared" si="5"/>
        <v>111</v>
      </c>
      <c r="P21" s="1" t="str">
        <f t="shared" si="3"/>
        <v>9-hole, Burger or Sausage and Non-alcoholic Drink, Steak Buffet</v>
      </c>
    </row>
    <row r="22" spans="2:16" ht="21.75" thickBot="1" x14ac:dyDescent="0.4">
      <c r="B22" s="34" t="s">
        <v>47</v>
      </c>
      <c r="C22" s="35"/>
      <c r="G22" s="1" t="s">
        <v>28</v>
      </c>
      <c r="H22" s="3">
        <v>97</v>
      </c>
      <c r="I22" s="4" t="s">
        <v>11</v>
      </c>
      <c r="J22" s="4" t="s">
        <v>15</v>
      </c>
      <c r="K22" s="4" t="s">
        <v>23</v>
      </c>
      <c r="L22" s="5">
        <f>(H23*1.13)+(H27*1.13*1.15)</f>
        <v>70.173000000000002</v>
      </c>
      <c r="M22" s="1" t="str">
        <f t="shared" si="4"/>
        <v>9-hole, Burger or Sausage and Non-alcoholic Drink, No Dinner</v>
      </c>
      <c r="O22" s="3">
        <f t="shared" si="5"/>
        <v>60</v>
      </c>
      <c r="P22" s="1" t="str">
        <f t="shared" si="3"/>
        <v>9-hole, Burger or Sausage and Non-alcoholic Drink, No Dinner</v>
      </c>
    </row>
    <row r="23" spans="2:16" x14ac:dyDescent="0.25">
      <c r="B23" s="12"/>
      <c r="C23" s="12"/>
      <c r="G23" s="1" t="s">
        <v>42</v>
      </c>
      <c r="H23" s="3">
        <v>46</v>
      </c>
      <c r="I23" s="4" t="s">
        <v>11</v>
      </c>
      <c r="J23" s="4" t="s">
        <v>46</v>
      </c>
      <c r="K23" s="4" t="s">
        <v>13</v>
      </c>
      <c r="L23" s="5">
        <f>(H18*1.13)+(H28*1.13*1.15)</f>
        <v>109.44049999999999</v>
      </c>
      <c r="M23" s="1" t="str">
        <f t="shared" si="4"/>
        <v>9-hole, Burger or Sausage and Domestic Tall Boy or Alcoholic Drink, Burger BBQ Buffet</v>
      </c>
      <c r="O23" s="3">
        <f t="shared" ref="O23:O28" si="6">H18+$H$28</f>
        <v>94</v>
      </c>
      <c r="P23" s="1" t="str">
        <f t="shared" si="3"/>
        <v>9-hole, Burger or Sausage and Domestic Tall Boy or Alcoholic Drink, Burger BBQ Buffet</v>
      </c>
    </row>
    <row r="24" spans="2:16" x14ac:dyDescent="0.25">
      <c r="B24" s="12"/>
      <c r="C24" s="12"/>
      <c r="I24" s="4" t="s">
        <v>11</v>
      </c>
      <c r="J24" s="4" t="s">
        <v>46</v>
      </c>
      <c r="K24" s="4" t="s">
        <v>17</v>
      </c>
      <c r="L24" s="5">
        <f>(H19*1.13)+(H28*1.13*1.15)</f>
        <v>119.61049999999999</v>
      </c>
      <c r="M24" s="1" t="str">
        <f t="shared" si="4"/>
        <v>9-hole, Burger or Sausage and Domestic Tall Boy or Alcoholic Drink, Garlic Chicken Buffet</v>
      </c>
      <c r="O24" s="3">
        <f t="shared" si="6"/>
        <v>103</v>
      </c>
      <c r="P24" s="1" t="str">
        <f t="shared" si="3"/>
        <v>9-hole, Burger or Sausage and Domestic Tall Boy or Alcoholic Drink, Garlic Chicken Buffet</v>
      </c>
    </row>
    <row r="25" spans="2:16" x14ac:dyDescent="0.25">
      <c r="B25" s="12"/>
      <c r="C25" s="12"/>
      <c r="I25" s="4" t="s">
        <v>11</v>
      </c>
      <c r="J25" s="4" t="s">
        <v>46</v>
      </c>
      <c r="K25" s="4" t="s">
        <v>19</v>
      </c>
      <c r="L25" s="5">
        <f>(H20*1.13)+(H28*1.13*1.15)</f>
        <v>127.52049999999998</v>
      </c>
      <c r="M25" s="1" t="str">
        <f t="shared" si="4"/>
        <v>9-hole, Burger or Sausage and Domestic Tall Boy or Alcoholic Drink, Roast Beef Buffet</v>
      </c>
      <c r="O25" s="3">
        <f t="shared" si="6"/>
        <v>110</v>
      </c>
      <c r="P25" s="1" t="str">
        <f t="shared" si="3"/>
        <v>9-hole, Burger or Sausage and Domestic Tall Boy or Alcoholic Drink, Roast Beef Buffet</v>
      </c>
    </row>
    <row r="26" spans="2:16" x14ac:dyDescent="0.25">
      <c r="B26" s="12"/>
      <c r="C26" s="12"/>
      <c r="G26" s="1" t="s">
        <v>12</v>
      </c>
      <c r="H26" s="3">
        <v>9</v>
      </c>
      <c r="I26" s="4" t="s">
        <v>11</v>
      </c>
      <c r="J26" s="4" t="s">
        <v>46</v>
      </c>
      <c r="K26" s="4" t="s">
        <v>34</v>
      </c>
      <c r="L26" s="5">
        <f>(H21*1.13)+(H28*1.13*1.15)</f>
        <v>134.30049999999997</v>
      </c>
      <c r="M26" s="1" t="str">
        <f t="shared" si="4"/>
        <v>9-hole, Burger or Sausage and Domestic Tall Boy or Alcoholic Drink, Roast Beef &amp; Chicken Buffet</v>
      </c>
      <c r="O26" s="3">
        <f t="shared" si="6"/>
        <v>116</v>
      </c>
      <c r="P26" s="1" t="str">
        <f t="shared" si="3"/>
        <v>9-hole, Burger or Sausage and Domestic Tall Boy or Alcoholic Drink, Roast Beef &amp; Chicken Buffet</v>
      </c>
    </row>
    <row r="27" spans="2:16" x14ac:dyDescent="0.25">
      <c r="B27" s="13"/>
      <c r="C27" s="12"/>
      <c r="G27" s="1" t="s">
        <v>15</v>
      </c>
      <c r="H27" s="3">
        <v>14</v>
      </c>
      <c r="I27" s="4" t="s">
        <v>11</v>
      </c>
      <c r="J27" s="4" t="s">
        <v>46</v>
      </c>
      <c r="K27" s="4" t="s">
        <v>21</v>
      </c>
      <c r="L27" s="5">
        <f>(H22*1.13)+(H28*1.13*1.15)</f>
        <v>134.30049999999997</v>
      </c>
      <c r="M27" s="1" t="str">
        <f t="shared" si="4"/>
        <v>9-hole, Burger or Sausage and Domestic Tall Boy or Alcoholic Drink, Steak Buffet</v>
      </c>
      <c r="O27" s="3">
        <f t="shared" si="6"/>
        <v>116</v>
      </c>
      <c r="P27" s="1" t="str">
        <f t="shared" si="3"/>
        <v>9-hole, Burger or Sausage and Domestic Tall Boy or Alcoholic Drink, Steak Buffet</v>
      </c>
    </row>
    <row r="28" spans="2:16" x14ac:dyDescent="0.25">
      <c r="B28" s="12"/>
      <c r="C28" s="12"/>
      <c r="G28" s="1" t="s">
        <v>46</v>
      </c>
      <c r="H28" s="3">
        <v>19</v>
      </c>
      <c r="I28" s="4" t="s">
        <v>11</v>
      </c>
      <c r="J28" s="4" t="s">
        <v>46</v>
      </c>
      <c r="K28" s="4" t="s">
        <v>23</v>
      </c>
      <c r="L28" s="5">
        <f>(H23*1.13)+(H28*1.13*1.15)</f>
        <v>76.67049999999999</v>
      </c>
      <c r="M28" s="1" t="str">
        <f t="shared" si="4"/>
        <v>9-hole, Burger or Sausage and Domestic Tall Boy or Alcoholic Drink, No Dinner</v>
      </c>
      <c r="O28" s="3">
        <f t="shared" si="6"/>
        <v>65</v>
      </c>
      <c r="P28" s="1" t="str">
        <f t="shared" si="3"/>
        <v>9-hole, Burger or Sausage and Domestic Tall Boy or Alcoholic Drink, No Dinner</v>
      </c>
    </row>
    <row r="29" spans="2:16" x14ac:dyDescent="0.25">
      <c r="B29" s="12"/>
      <c r="C29" s="12"/>
      <c r="G29" s="1" t="s">
        <v>45</v>
      </c>
      <c r="H29" s="3">
        <v>20</v>
      </c>
      <c r="I29" s="4" t="s">
        <v>11</v>
      </c>
      <c r="J29" s="4" t="s">
        <v>45</v>
      </c>
      <c r="K29" s="4" t="s">
        <v>13</v>
      </c>
      <c r="L29" s="5">
        <f>(H18*1.13)+(H29*1.13*1.15)</f>
        <v>110.73999999999998</v>
      </c>
      <c r="M29" s="1" t="str">
        <f t="shared" si="4"/>
        <v>9-hole, Boxed TO GO wrap, kettle chips and water, Burger BBQ Buffet</v>
      </c>
      <c r="O29" s="3">
        <f t="shared" ref="O29:O34" si="7">H18+$H$29</f>
        <v>95</v>
      </c>
      <c r="P29" s="1" t="str">
        <f t="shared" si="3"/>
        <v>9-hole, Boxed TO GO wrap, kettle chips and water, Burger BBQ Buffet</v>
      </c>
    </row>
    <row r="30" spans="2:16" x14ac:dyDescent="0.25">
      <c r="B30" s="12"/>
      <c r="C30" s="12"/>
      <c r="G30" s="1" t="s">
        <v>18</v>
      </c>
      <c r="H30" s="3">
        <v>22</v>
      </c>
      <c r="I30" s="4" t="s">
        <v>11</v>
      </c>
      <c r="J30" s="4" t="s">
        <v>45</v>
      </c>
      <c r="K30" s="4" t="s">
        <v>17</v>
      </c>
      <c r="L30" s="5">
        <f>(H19*1.13)+(H29*1.13*1.15)</f>
        <v>120.90999999999998</v>
      </c>
      <c r="M30" s="1" t="str">
        <f t="shared" si="4"/>
        <v>9-hole, Boxed TO GO wrap, kettle chips and water, Garlic Chicken Buffet</v>
      </c>
      <c r="O30" s="3">
        <f t="shared" si="7"/>
        <v>104</v>
      </c>
      <c r="P30" s="1" t="str">
        <f t="shared" si="3"/>
        <v>9-hole, Boxed TO GO wrap, kettle chips and water, Garlic Chicken Buffet</v>
      </c>
    </row>
    <row r="31" spans="2:16" x14ac:dyDescent="0.25">
      <c r="B31" s="12"/>
      <c r="C31" s="12"/>
      <c r="I31" s="4" t="s">
        <v>11</v>
      </c>
      <c r="J31" s="4" t="s">
        <v>45</v>
      </c>
      <c r="K31" s="4" t="s">
        <v>19</v>
      </c>
      <c r="L31" s="5">
        <f>(H20*1.13)+(H29*1.13*1.15)</f>
        <v>128.82</v>
      </c>
      <c r="M31" s="1" t="str">
        <f t="shared" si="4"/>
        <v>9-hole, Boxed TO GO wrap, kettle chips and water, Roast Beef Buffet</v>
      </c>
      <c r="O31" s="3">
        <f t="shared" si="7"/>
        <v>111</v>
      </c>
      <c r="P31" s="1" t="str">
        <f t="shared" si="3"/>
        <v>9-hole, Boxed TO GO wrap, kettle chips and water, Roast Beef Buffet</v>
      </c>
    </row>
    <row r="32" spans="2:16" x14ac:dyDescent="0.25">
      <c r="B32" s="12"/>
      <c r="C32" s="12"/>
      <c r="I32" s="4" t="s">
        <v>11</v>
      </c>
      <c r="J32" s="4" t="s">
        <v>45</v>
      </c>
      <c r="K32" s="4" t="s">
        <v>34</v>
      </c>
      <c r="L32" s="5">
        <f>(H21*1.13)+(H29*1.13*1.15)</f>
        <v>135.59999999999997</v>
      </c>
      <c r="M32" s="1" t="str">
        <f t="shared" si="4"/>
        <v>9-hole, Boxed TO GO wrap, kettle chips and water, Roast Beef &amp; Chicken Buffet</v>
      </c>
      <c r="O32" s="3">
        <f t="shared" si="7"/>
        <v>117</v>
      </c>
      <c r="P32" s="1" t="str">
        <f t="shared" si="3"/>
        <v>9-hole, Boxed TO GO wrap, kettle chips and water, Roast Beef &amp; Chicken Buffet</v>
      </c>
    </row>
    <row r="33" spans="1:16" x14ac:dyDescent="0.25">
      <c r="B33" s="12"/>
      <c r="C33" s="12"/>
      <c r="I33" s="4" t="s">
        <v>11</v>
      </c>
      <c r="J33" s="4" t="s">
        <v>45</v>
      </c>
      <c r="K33" s="4" t="s">
        <v>21</v>
      </c>
      <c r="L33" s="5">
        <f>(H22*1.13)+(H29*1.13*1.15)</f>
        <v>135.59999999999997</v>
      </c>
      <c r="M33" s="1" t="str">
        <f t="shared" si="4"/>
        <v>9-hole, Boxed TO GO wrap, kettle chips and water, Steak Buffet</v>
      </c>
      <c r="O33" s="3">
        <f t="shared" si="7"/>
        <v>117</v>
      </c>
      <c r="P33" s="1" t="str">
        <f t="shared" si="3"/>
        <v>9-hole, Boxed TO GO wrap, kettle chips and water, Steak Buffet</v>
      </c>
    </row>
    <row r="34" spans="1:16" x14ac:dyDescent="0.25">
      <c r="B34" s="12"/>
      <c r="C34" s="12"/>
      <c r="I34" s="4" t="s">
        <v>11</v>
      </c>
      <c r="J34" s="4" t="s">
        <v>45</v>
      </c>
      <c r="K34" s="4" t="s">
        <v>23</v>
      </c>
      <c r="L34" s="5">
        <f>(H23*1.13)+(H29*1.13*1.15)</f>
        <v>77.97</v>
      </c>
      <c r="M34" s="1" t="str">
        <f t="shared" si="4"/>
        <v>9-hole, Boxed TO GO wrap, kettle chips and water, No Dinner</v>
      </c>
      <c r="O34" s="3">
        <f t="shared" si="7"/>
        <v>66</v>
      </c>
      <c r="P34" s="1" t="str">
        <f t="shared" si="3"/>
        <v>9-hole, Boxed TO GO wrap, kettle chips and water, No Dinner</v>
      </c>
    </row>
    <row r="35" spans="1:16" x14ac:dyDescent="0.25">
      <c r="B35" s="12"/>
      <c r="C35" s="12"/>
      <c r="I35" s="4" t="s">
        <v>11</v>
      </c>
      <c r="J35" s="4" t="s">
        <v>18</v>
      </c>
      <c r="K35" s="4" t="s">
        <v>13</v>
      </c>
      <c r="L35" s="5">
        <f>(H18*1.13)+(H30*1.13*1.15)</f>
        <v>113.33899999999998</v>
      </c>
      <c r="M35" s="1" t="str">
        <f t="shared" si="4"/>
        <v>9-hole, Light Burger BBQ, Burger BBQ Buffet</v>
      </c>
      <c r="O35" s="3">
        <f t="shared" ref="O35:O40" si="8">H18+$H$30</f>
        <v>97</v>
      </c>
      <c r="P35" s="1" t="str">
        <f t="shared" si="3"/>
        <v>9-hole, Light Burger BBQ, Burger BBQ Buffet</v>
      </c>
    </row>
    <row r="36" spans="1:16" x14ac:dyDescent="0.25">
      <c r="B36" s="13"/>
      <c r="C36" s="12"/>
      <c r="I36" s="4" t="s">
        <v>11</v>
      </c>
      <c r="J36" s="4" t="s">
        <v>18</v>
      </c>
      <c r="K36" s="4" t="s">
        <v>17</v>
      </c>
      <c r="L36" s="5">
        <f>(H19*1.13)+(H30*1.13*1.15)</f>
        <v>123.50899999999999</v>
      </c>
      <c r="M36" s="1" t="str">
        <f t="shared" si="4"/>
        <v>9-hole, Light Burger BBQ, Garlic Chicken Buffet</v>
      </c>
      <c r="O36" s="3">
        <f t="shared" si="8"/>
        <v>106</v>
      </c>
      <c r="P36" s="1" t="str">
        <f t="shared" si="3"/>
        <v>9-hole, Light Burger BBQ, Garlic Chicken Buffet</v>
      </c>
    </row>
    <row r="37" spans="1:16" ht="28.5" x14ac:dyDescent="0.45">
      <c r="B37" s="14"/>
      <c r="C37" s="14"/>
      <c r="D37" s="15"/>
      <c r="H37" s="3"/>
      <c r="I37" s="4" t="s">
        <v>11</v>
      </c>
      <c r="J37" s="4" t="s">
        <v>18</v>
      </c>
      <c r="K37" s="4" t="s">
        <v>19</v>
      </c>
      <c r="L37" s="5">
        <f>(H20*1.13)+(H30*1.13*1.15)</f>
        <v>131.41899999999998</v>
      </c>
      <c r="M37" s="1" t="str">
        <f t="shared" si="4"/>
        <v>9-hole, Light Burger BBQ, Roast Beef Buffet</v>
      </c>
      <c r="O37" s="3">
        <f t="shared" si="8"/>
        <v>113</v>
      </c>
      <c r="P37" s="1" t="str">
        <f t="shared" si="3"/>
        <v>9-hole, Light Burger BBQ, Roast Beef Buffet</v>
      </c>
    </row>
    <row r="38" spans="1:16" ht="23.25" x14ac:dyDescent="0.35">
      <c r="B38" s="16"/>
      <c r="C38" s="16"/>
      <c r="I38" s="4" t="s">
        <v>11</v>
      </c>
      <c r="J38" s="4" t="s">
        <v>18</v>
      </c>
      <c r="K38" s="4" t="s">
        <v>34</v>
      </c>
      <c r="L38" s="5">
        <f>(H21*1.13)+(H30*1.13*1.15)</f>
        <v>138.19899999999998</v>
      </c>
      <c r="M38" s="1" t="str">
        <f t="shared" si="4"/>
        <v>9-hole, Light Burger BBQ, Roast Beef &amp; Chicken Buffet</v>
      </c>
      <c r="O38" s="3">
        <f t="shared" si="8"/>
        <v>119</v>
      </c>
      <c r="P38" s="1" t="str">
        <f t="shared" si="3"/>
        <v>9-hole, Light Burger BBQ, Roast Beef &amp; Chicken Buffet</v>
      </c>
    </row>
    <row r="39" spans="1:16" x14ac:dyDescent="0.25">
      <c r="A39" s="17"/>
      <c r="B39" s="12"/>
      <c r="C39" s="12"/>
      <c r="I39" s="4" t="s">
        <v>11</v>
      </c>
      <c r="J39" s="4" t="s">
        <v>18</v>
      </c>
      <c r="K39" s="4" t="s">
        <v>21</v>
      </c>
      <c r="L39" s="5">
        <f>(H22*1.13)+(H30*1.13*1.15)</f>
        <v>138.19899999999998</v>
      </c>
      <c r="M39" s="1" t="str">
        <f t="shared" si="4"/>
        <v>9-hole, Light Burger BBQ, Steak Buffet</v>
      </c>
      <c r="O39" s="3">
        <f t="shared" si="8"/>
        <v>119</v>
      </c>
      <c r="P39" s="1" t="str">
        <f t="shared" si="3"/>
        <v>9-hole, Light Burger BBQ, Steak Buffet</v>
      </c>
    </row>
    <row r="40" spans="1:16" x14ac:dyDescent="0.25">
      <c r="A40" s="17"/>
      <c r="B40" s="12"/>
      <c r="C40" s="12"/>
      <c r="I40" s="4" t="s">
        <v>11</v>
      </c>
      <c r="J40" s="4" t="s">
        <v>18</v>
      </c>
      <c r="K40" s="4" t="s">
        <v>23</v>
      </c>
      <c r="L40" s="5">
        <f>(H23*1.13)+(H30*1.13*1.15)</f>
        <v>80.568999999999988</v>
      </c>
      <c r="M40" s="1" t="str">
        <f t="shared" si="4"/>
        <v>9-hole, Light Burger BBQ, No Dinner</v>
      </c>
      <c r="O40" s="3">
        <f t="shared" si="8"/>
        <v>68</v>
      </c>
      <c r="P40" s="1" t="str">
        <f t="shared" si="3"/>
        <v>9-hole, Light Burger BBQ, No Dinner</v>
      </c>
    </row>
    <row r="41" spans="1:16" x14ac:dyDescent="0.25">
      <c r="B41" s="12"/>
      <c r="C41" s="12"/>
      <c r="I41" s="4" t="s">
        <v>11</v>
      </c>
      <c r="J41" s="4" t="s">
        <v>24</v>
      </c>
      <c r="K41" s="4" t="s">
        <v>13</v>
      </c>
      <c r="L41" s="5">
        <f>(H18*1.13)</f>
        <v>84.749999999999986</v>
      </c>
      <c r="M41" s="1" t="str">
        <f t="shared" si="4"/>
        <v>9-hole, No Lunch, Burger BBQ Buffet</v>
      </c>
      <c r="O41" s="10">
        <f t="shared" ref="O41:O46" si="9">H18</f>
        <v>75</v>
      </c>
      <c r="P41" s="1" t="str">
        <f t="shared" si="3"/>
        <v>9-hole, No Lunch, Burger BBQ Buffet</v>
      </c>
    </row>
    <row r="42" spans="1:16" x14ac:dyDescent="0.25">
      <c r="B42" s="12"/>
      <c r="C42" s="12"/>
      <c r="I42" s="4" t="s">
        <v>11</v>
      </c>
      <c r="J42" s="4" t="s">
        <v>24</v>
      </c>
      <c r="K42" s="4" t="s">
        <v>17</v>
      </c>
      <c r="L42" s="5">
        <f>(H19*1.13)</f>
        <v>94.919999999999987</v>
      </c>
      <c r="M42" s="1" t="str">
        <f t="shared" si="4"/>
        <v>9-hole, No Lunch, Garlic Chicken Buffet</v>
      </c>
      <c r="O42" s="10">
        <f t="shared" si="9"/>
        <v>84</v>
      </c>
      <c r="P42" s="1" t="str">
        <f t="shared" si="3"/>
        <v>9-hole, No Lunch, Garlic Chicken Buffet</v>
      </c>
    </row>
    <row r="43" spans="1:16" x14ac:dyDescent="0.25">
      <c r="B43" s="12"/>
      <c r="C43" s="12"/>
      <c r="I43" s="4" t="s">
        <v>11</v>
      </c>
      <c r="J43" s="4" t="s">
        <v>24</v>
      </c>
      <c r="K43" s="4" t="s">
        <v>19</v>
      </c>
      <c r="L43" s="5">
        <f>(H20*1.13)</f>
        <v>102.82999999999998</v>
      </c>
      <c r="M43" s="1" t="str">
        <f t="shared" si="4"/>
        <v>9-hole, No Lunch, Roast Beef Buffet</v>
      </c>
      <c r="O43" s="10">
        <f t="shared" si="9"/>
        <v>91</v>
      </c>
      <c r="P43" s="1" t="str">
        <f t="shared" si="3"/>
        <v>9-hole, No Lunch, Roast Beef Buffet</v>
      </c>
    </row>
    <row r="44" spans="1:16" x14ac:dyDescent="0.25">
      <c r="B44" s="12"/>
      <c r="C44" s="12"/>
      <c r="I44" s="4" t="s">
        <v>11</v>
      </c>
      <c r="J44" s="4" t="s">
        <v>24</v>
      </c>
      <c r="K44" s="4" t="s">
        <v>34</v>
      </c>
      <c r="L44" s="5">
        <f>(H21*1.13)</f>
        <v>109.60999999999999</v>
      </c>
      <c r="M44" s="1" t="str">
        <f t="shared" si="4"/>
        <v>9-hole, No Lunch, Roast Beef &amp; Chicken Buffet</v>
      </c>
      <c r="O44" s="10">
        <f t="shared" si="9"/>
        <v>97</v>
      </c>
      <c r="P44" s="1" t="str">
        <f t="shared" si="3"/>
        <v>9-hole, No Lunch, Roast Beef &amp; Chicken Buffet</v>
      </c>
    </row>
    <row r="45" spans="1:16" x14ac:dyDescent="0.25">
      <c r="B45" s="12"/>
      <c r="C45" s="12"/>
      <c r="I45" s="4" t="s">
        <v>11</v>
      </c>
      <c r="J45" s="4" t="s">
        <v>24</v>
      </c>
      <c r="K45" s="4" t="s">
        <v>21</v>
      </c>
      <c r="L45" s="5">
        <f>(H22*1.13)</f>
        <v>109.60999999999999</v>
      </c>
      <c r="M45" s="1" t="str">
        <f t="shared" si="4"/>
        <v>9-hole, No Lunch, Steak Buffet</v>
      </c>
      <c r="O45" s="10">
        <f t="shared" si="9"/>
        <v>97</v>
      </c>
      <c r="P45" s="1" t="str">
        <f t="shared" ref="P45:P76" si="10">_xlfn.TEXTJOIN(", ", TRUE, I45, J45, K45)</f>
        <v>9-hole, No Lunch, Steak Buffet</v>
      </c>
    </row>
    <row r="46" spans="1:16" x14ac:dyDescent="0.25">
      <c r="B46" s="12"/>
      <c r="C46" s="12"/>
      <c r="I46" s="4" t="s">
        <v>11</v>
      </c>
      <c r="J46" s="4" t="s">
        <v>24</v>
      </c>
      <c r="K46" s="4" t="s">
        <v>23</v>
      </c>
      <c r="L46" s="18">
        <f>H23*1.13</f>
        <v>51.98</v>
      </c>
      <c r="M46" s="1" t="str">
        <f t="shared" si="4"/>
        <v>9-hole, No Lunch, No Dinner</v>
      </c>
      <c r="O46" s="10">
        <f t="shared" si="9"/>
        <v>46</v>
      </c>
      <c r="P46" s="1" t="str">
        <f t="shared" si="10"/>
        <v>9-hole, No Lunch, No Dinner</v>
      </c>
    </row>
    <row r="47" spans="1:16" x14ac:dyDescent="0.25">
      <c r="B47" s="12"/>
      <c r="C47" s="12"/>
      <c r="I47" s="4" t="s">
        <v>29</v>
      </c>
      <c r="J47" s="4" t="s">
        <v>12</v>
      </c>
      <c r="K47" s="4" t="s">
        <v>13</v>
      </c>
      <c r="L47" s="5">
        <f t="shared" ref="L47:L52" si="11">(H11*1.13)+($H$26*1.13*1.15)</f>
        <v>129.21549999999999</v>
      </c>
      <c r="M47" s="1" t="str">
        <f t="shared" si="4"/>
        <v>18-hole, Burger or Sausage, Burger BBQ Buffet</v>
      </c>
      <c r="O47" s="10">
        <f t="shared" ref="O47:O52" si="12">H11+$H$26</f>
        <v>113</v>
      </c>
      <c r="P47" s="1" t="str">
        <f t="shared" si="10"/>
        <v>18-hole, Burger or Sausage, Burger BBQ Buffet</v>
      </c>
    </row>
    <row r="48" spans="1:16" x14ac:dyDescent="0.25">
      <c r="B48" s="12"/>
      <c r="C48" s="12"/>
      <c r="I48" s="4" t="s">
        <v>29</v>
      </c>
      <c r="J48" s="4" t="s">
        <v>12</v>
      </c>
      <c r="K48" s="4" t="s">
        <v>17</v>
      </c>
      <c r="L48" s="5">
        <f t="shared" si="11"/>
        <v>140.5155</v>
      </c>
      <c r="M48" s="1" t="str">
        <f t="shared" si="4"/>
        <v>18-hole, Burger or Sausage, Garlic Chicken Buffet</v>
      </c>
      <c r="O48" s="10">
        <f t="shared" si="12"/>
        <v>123</v>
      </c>
      <c r="P48" s="1" t="str">
        <f t="shared" si="10"/>
        <v>18-hole, Burger or Sausage, Garlic Chicken Buffet</v>
      </c>
    </row>
    <row r="49" spans="2:16" x14ac:dyDescent="0.25">
      <c r="B49" s="12"/>
      <c r="C49" s="12"/>
      <c r="I49" s="4" t="s">
        <v>29</v>
      </c>
      <c r="J49" s="4" t="s">
        <v>12</v>
      </c>
      <c r="K49" s="4" t="s">
        <v>19</v>
      </c>
      <c r="L49" s="5">
        <f t="shared" si="11"/>
        <v>148.4255</v>
      </c>
      <c r="M49" s="1" t="str">
        <f t="shared" si="4"/>
        <v>18-hole, Burger or Sausage, Roast Beef Buffet</v>
      </c>
      <c r="O49" s="10">
        <f t="shared" si="12"/>
        <v>130</v>
      </c>
      <c r="P49" s="1" t="str">
        <f t="shared" si="10"/>
        <v>18-hole, Burger or Sausage, Roast Beef Buffet</v>
      </c>
    </row>
    <row r="50" spans="2:16" x14ac:dyDescent="0.25">
      <c r="B50" s="12"/>
      <c r="C50" s="12"/>
      <c r="I50" s="4" t="s">
        <v>29</v>
      </c>
      <c r="J50" s="4" t="s">
        <v>12</v>
      </c>
      <c r="K50" s="4" t="s">
        <v>34</v>
      </c>
      <c r="L50" s="5">
        <f t="shared" si="11"/>
        <v>156.3355</v>
      </c>
      <c r="M50" s="1" t="str">
        <f t="shared" ref="M50" si="13">_xlfn.TEXTJOIN(", ", TRUE, I50, J50, K50)</f>
        <v>18-hole, Burger or Sausage, Roast Beef &amp; Chicken Buffet</v>
      </c>
      <c r="O50" s="10">
        <f t="shared" si="12"/>
        <v>137</v>
      </c>
      <c r="P50" s="1" t="str">
        <f t="shared" si="10"/>
        <v>18-hole, Burger or Sausage, Roast Beef &amp; Chicken Buffet</v>
      </c>
    </row>
    <row r="51" spans="2:16" x14ac:dyDescent="0.25">
      <c r="B51" s="12"/>
      <c r="C51" s="12"/>
      <c r="I51" s="4" t="s">
        <v>29</v>
      </c>
      <c r="J51" s="4" t="s">
        <v>12</v>
      </c>
      <c r="K51" s="4" t="s">
        <v>21</v>
      </c>
      <c r="L51" s="5">
        <f t="shared" si="11"/>
        <v>156.3355</v>
      </c>
      <c r="M51" s="1" t="str">
        <f>_xlfn.TEXTJOIN(", ", TRUE, I51, J51, K51)</f>
        <v>18-hole, Burger or Sausage, Steak Buffet</v>
      </c>
      <c r="O51" s="10">
        <f t="shared" si="12"/>
        <v>137</v>
      </c>
      <c r="P51" s="1" t="str">
        <f t="shared" si="10"/>
        <v>18-hole, Burger or Sausage, Steak Buffet</v>
      </c>
    </row>
    <row r="52" spans="2:16" ht="23.25" x14ac:dyDescent="0.35">
      <c r="B52" s="16"/>
      <c r="C52" s="16"/>
      <c r="I52" s="4" t="s">
        <v>29</v>
      </c>
      <c r="J52" s="4" t="s">
        <v>12</v>
      </c>
      <c r="K52" s="4" t="s">
        <v>23</v>
      </c>
      <c r="L52" s="5">
        <f t="shared" si="11"/>
        <v>97.575499999999991</v>
      </c>
      <c r="M52" s="1" t="str">
        <f>_xlfn.TEXTJOIN(", ", TRUE, I52, J52, K52)</f>
        <v>18-hole, Burger or Sausage, No Dinner</v>
      </c>
      <c r="O52" s="10">
        <f t="shared" si="12"/>
        <v>85</v>
      </c>
      <c r="P52" s="1" t="str">
        <f t="shared" si="10"/>
        <v>18-hole, Burger or Sausage, No Dinner</v>
      </c>
    </row>
    <row r="53" spans="2:16" x14ac:dyDescent="0.25">
      <c r="B53" s="12"/>
      <c r="C53" s="12"/>
      <c r="I53" s="4" t="s">
        <v>29</v>
      </c>
      <c r="J53" s="4" t="s">
        <v>15</v>
      </c>
      <c r="K53" s="4" t="s">
        <v>13</v>
      </c>
      <c r="L53" s="5">
        <f t="shared" ref="L53:L58" si="14">(H11*1.13)+($H$27*1.13*1.15)</f>
        <v>135.71299999999997</v>
      </c>
      <c r="M53" s="1" t="str">
        <f>_xlfn.TEXTJOIN(", ", TRUE, I53, J53, K53)</f>
        <v>18-hole, Burger or Sausage and Non-alcoholic Drink, Burger BBQ Buffet</v>
      </c>
      <c r="O53" s="10">
        <f t="shared" ref="O53:O58" si="15">H11+$H$27</f>
        <v>118</v>
      </c>
      <c r="P53" s="1" t="str">
        <f t="shared" si="10"/>
        <v>18-hole, Burger or Sausage and Non-alcoholic Drink, Burger BBQ Buffet</v>
      </c>
    </row>
    <row r="54" spans="2:16" x14ac:dyDescent="0.25">
      <c r="B54" s="12"/>
      <c r="C54" s="12"/>
      <c r="I54" s="4" t="s">
        <v>29</v>
      </c>
      <c r="J54" s="4" t="s">
        <v>15</v>
      </c>
      <c r="K54" s="4" t="s">
        <v>17</v>
      </c>
      <c r="L54" s="5">
        <f t="shared" si="14"/>
        <v>147.01299999999998</v>
      </c>
      <c r="M54" s="1" t="str">
        <f>_xlfn.TEXTJOIN(", ", TRUE, I54, J54, K54)</f>
        <v>18-hole, Burger or Sausage and Non-alcoholic Drink, Garlic Chicken Buffet</v>
      </c>
      <c r="O54" s="10">
        <f t="shared" si="15"/>
        <v>128</v>
      </c>
      <c r="P54" s="1" t="str">
        <f t="shared" si="10"/>
        <v>18-hole, Burger or Sausage and Non-alcoholic Drink, Garlic Chicken Buffet</v>
      </c>
    </row>
    <row r="55" spans="2:16" x14ac:dyDescent="0.25">
      <c r="B55" s="12"/>
      <c r="C55" s="12"/>
      <c r="I55" s="4" t="s">
        <v>29</v>
      </c>
      <c r="J55" s="4" t="s">
        <v>15</v>
      </c>
      <c r="K55" s="4" t="s">
        <v>19</v>
      </c>
      <c r="L55" s="5">
        <f t="shared" si="14"/>
        <v>154.923</v>
      </c>
      <c r="M55" s="1" t="str">
        <f>_xlfn.TEXTJOIN(", ", TRUE, I55, J55, K55)</f>
        <v>18-hole, Burger or Sausage and Non-alcoholic Drink, Roast Beef Buffet</v>
      </c>
      <c r="O55" s="10">
        <f t="shared" si="15"/>
        <v>135</v>
      </c>
      <c r="P55" s="1" t="str">
        <f t="shared" si="10"/>
        <v>18-hole, Burger or Sausage and Non-alcoholic Drink, Roast Beef Buffet</v>
      </c>
    </row>
    <row r="56" spans="2:16" x14ac:dyDescent="0.25">
      <c r="B56" s="12"/>
      <c r="C56" s="12"/>
      <c r="I56" s="4" t="s">
        <v>29</v>
      </c>
      <c r="J56" s="4" t="s">
        <v>15</v>
      </c>
      <c r="K56" s="4" t="s">
        <v>34</v>
      </c>
      <c r="L56" s="5">
        <f t="shared" si="14"/>
        <v>162.83299999999997</v>
      </c>
      <c r="M56" s="1" t="str">
        <f t="shared" ref="M56" si="16">_xlfn.TEXTJOIN(", ", TRUE, I56, J56, K56)</f>
        <v>18-hole, Burger or Sausage and Non-alcoholic Drink, Roast Beef &amp; Chicken Buffet</v>
      </c>
      <c r="O56" s="10">
        <f t="shared" si="15"/>
        <v>142</v>
      </c>
      <c r="P56" s="1" t="str">
        <f t="shared" si="10"/>
        <v>18-hole, Burger or Sausage and Non-alcoholic Drink, Roast Beef &amp; Chicken Buffet</v>
      </c>
    </row>
    <row r="57" spans="2:16" x14ac:dyDescent="0.25">
      <c r="B57" s="12"/>
      <c r="C57" s="12"/>
      <c r="I57" s="4" t="s">
        <v>29</v>
      </c>
      <c r="J57" s="4" t="s">
        <v>15</v>
      </c>
      <c r="K57" s="4" t="s">
        <v>21</v>
      </c>
      <c r="L57" s="5">
        <f t="shared" si="14"/>
        <v>162.83299999999997</v>
      </c>
      <c r="M57" s="1" t="str">
        <f>_xlfn.TEXTJOIN(", ", TRUE, I57, J57, K57)</f>
        <v>18-hole, Burger or Sausage and Non-alcoholic Drink, Steak Buffet</v>
      </c>
      <c r="O57" s="10">
        <f t="shared" si="15"/>
        <v>142</v>
      </c>
      <c r="P57" s="1" t="str">
        <f t="shared" si="10"/>
        <v>18-hole, Burger or Sausage and Non-alcoholic Drink, Steak Buffet</v>
      </c>
    </row>
    <row r="58" spans="2:16" x14ac:dyDescent="0.25">
      <c r="B58" s="12"/>
      <c r="C58" s="12"/>
      <c r="I58" s="4" t="s">
        <v>29</v>
      </c>
      <c r="J58" s="4" t="s">
        <v>15</v>
      </c>
      <c r="K58" s="4" t="s">
        <v>23</v>
      </c>
      <c r="L58" s="5">
        <f t="shared" si="14"/>
        <v>104.07299999999999</v>
      </c>
      <c r="M58" s="1" t="str">
        <f>_xlfn.TEXTJOIN(", ", TRUE, I58, J58, K58)</f>
        <v>18-hole, Burger or Sausage and Non-alcoholic Drink, No Dinner</v>
      </c>
      <c r="O58" s="10">
        <f t="shared" si="15"/>
        <v>90</v>
      </c>
      <c r="P58" s="1" t="str">
        <f t="shared" si="10"/>
        <v>18-hole, Burger or Sausage and Non-alcoholic Drink, No Dinner</v>
      </c>
    </row>
    <row r="59" spans="2:16" x14ac:dyDescent="0.25">
      <c r="B59" s="12"/>
      <c r="C59" s="12"/>
      <c r="I59" s="4" t="s">
        <v>29</v>
      </c>
      <c r="J59" s="4" t="s">
        <v>46</v>
      </c>
      <c r="K59" s="4" t="s">
        <v>13</v>
      </c>
      <c r="L59" s="5">
        <f t="shared" ref="L59:L64" si="17">(H11*1.13)+($H$28*1.13*1.15)</f>
        <v>142.21049999999997</v>
      </c>
      <c r="M59" s="1" t="str">
        <f>_xlfn.TEXTJOIN(", ", TRUE, I59, J59, K59)</f>
        <v>18-hole, Burger or Sausage and Domestic Tall Boy or Alcoholic Drink, Burger BBQ Buffet</v>
      </c>
      <c r="O59" s="10">
        <f t="shared" ref="O59:O64" si="18">H11+$H$28</f>
        <v>123</v>
      </c>
      <c r="P59" s="1" t="str">
        <f t="shared" si="10"/>
        <v>18-hole, Burger or Sausage and Domestic Tall Boy or Alcoholic Drink, Burger BBQ Buffet</v>
      </c>
    </row>
    <row r="60" spans="2:16" x14ac:dyDescent="0.25">
      <c r="B60" s="12"/>
      <c r="C60" s="12"/>
      <c r="I60" s="4" t="s">
        <v>29</v>
      </c>
      <c r="J60" s="4" t="s">
        <v>46</v>
      </c>
      <c r="K60" s="4" t="s">
        <v>17</v>
      </c>
      <c r="L60" s="5">
        <f t="shared" si="17"/>
        <v>153.51049999999998</v>
      </c>
      <c r="M60" s="1" t="str">
        <f>_xlfn.TEXTJOIN(", ", TRUE, I60, J60, K60)</f>
        <v>18-hole, Burger or Sausage and Domestic Tall Boy or Alcoholic Drink, Garlic Chicken Buffet</v>
      </c>
      <c r="O60" s="10">
        <f t="shared" si="18"/>
        <v>133</v>
      </c>
      <c r="P60" s="1" t="str">
        <f t="shared" si="10"/>
        <v>18-hole, Burger or Sausage and Domestic Tall Boy or Alcoholic Drink, Garlic Chicken Buffet</v>
      </c>
    </row>
    <row r="61" spans="2:16" x14ac:dyDescent="0.25">
      <c r="B61" s="12"/>
      <c r="C61" s="12"/>
      <c r="I61" s="4" t="s">
        <v>29</v>
      </c>
      <c r="J61" s="4" t="s">
        <v>46</v>
      </c>
      <c r="K61" s="4" t="s">
        <v>19</v>
      </c>
      <c r="L61" s="5">
        <f t="shared" si="17"/>
        <v>161.42049999999998</v>
      </c>
      <c r="M61" s="1" t="str">
        <f>_xlfn.TEXTJOIN(", ", TRUE, I61, J61, K61)</f>
        <v>18-hole, Burger or Sausage and Domestic Tall Boy or Alcoholic Drink, Roast Beef Buffet</v>
      </c>
      <c r="O61" s="10">
        <f t="shared" si="18"/>
        <v>140</v>
      </c>
      <c r="P61" s="1" t="str">
        <f t="shared" si="10"/>
        <v>18-hole, Burger or Sausage and Domestic Tall Boy or Alcoholic Drink, Roast Beef Buffet</v>
      </c>
    </row>
    <row r="62" spans="2:16" x14ac:dyDescent="0.25">
      <c r="B62" s="12"/>
      <c r="C62" s="12"/>
      <c r="I62" s="4" t="s">
        <v>29</v>
      </c>
      <c r="J62" s="4" t="s">
        <v>46</v>
      </c>
      <c r="K62" s="4" t="s">
        <v>34</v>
      </c>
      <c r="L62" s="5">
        <f t="shared" si="17"/>
        <v>169.33049999999997</v>
      </c>
      <c r="M62" s="1" t="str">
        <f t="shared" ref="M62" si="19">_xlfn.TEXTJOIN(", ", TRUE, I62, J62, K62)</f>
        <v>18-hole, Burger or Sausage and Domestic Tall Boy or Alcoholic Drink, Roast Beef &amp; Chicken Buffet</v>
      </c>
      <c r="O62" s="10">
        <f t="shared" si="18"/>
        <v>147</v>
      </c>
      <c r="P62" s="1" t="str">
        <f t="shared" si="10"/>
        <v>18-hole, Burger or Sausage and Domestic Tall Boy or Alcoholic Drink, Roast Beef &amp; Chicken Buffet</v>
      </c>
    </row>
    <row r="63" spans="2:16" x14ac:dyDescent="0.25">
      <c r="B63" s="12"/>
      <c r="C63" s="12"/>
      <c r="I63" s="4" t="s">
        <v>29</v>
      </c>
      <c r="J63" s="4" t="s">
        <v>46</v>
      </c>
      <c r="K63" s="4" t="s">
        <v>21</v>
      </c>
      <c r="L63" s="5">
        <f t="shared" si="17"/>
        <v>169.33049999999997</v>
      </c>
      <c r="M63" s="1" t="str">
        <f>_xlfn.TEXTJOIN(", ", TRUE, I63, J63, K63)</f>
        <v>18-hole, Burger or Sausage and Domestic Tall Boy or Alcoholic Drink, Steak Buffet</v>
      </c>
      <c r="O63" s="10">
        <f t="shared" si="18"/>
        <v>147</v>
      </c>
      <c r="P63" s="1" t="str">
        <f t="shared" si="10"/>
        <v>18-hole, Burger or Sausage and Domestic Tall Boy or Alcoholic Drink, Steak Buffet</v>
      </c>
    </row>
    <row r="64" spans="2:16" x14ac:dyDescent="0.25">
      <c r="B64" s="12"/>
      <c r="C64" s="12"/>
      <c r="I64" s="4" t="s">
        <v>29</v>
      </c>
      <c r="J64" s="4" t="s">
        <v>46</v>
      </c>
      <c r="K64" s="4" t="s">
        <v>23</v>
      </c>
      <c r="L64" s="5">
        <f t="shared" si="17"/>
        <v>110.5705</v>
      </c>
      <c r="M64" s="1" t="str">
        <f>_xlfn.TEXTJOIN(", ", TRUE, I64, J64, K64)</f>
        <v>18-hole, Burger or Sausage and Domestic Tall Boy or Alcoholic Drink, No Dinner</v>
      </c>
      <c r="O64" s="10">
        <f t="shared" si="18"/>
        <v>95</v>
      </c>
      <c r="P64" s="1" t="str">
        <f t="shared" si="10"/>
        <v>18-hole, Burger or Sausage and Domestic Tall Boy or Alcoholic Drink, No Dinner</v>
      </c>
    </row>
    <row r="65" spans="2:16" ht="28.5" x14ac:dyDescent="0.45">
      <c r="B65" s="14"/>
      <c r="C65" s="14"/>
      <c r="D65" s="15"/>
      <c r="I65" s="4" t="s">
        <v>29</v>
      </c>
      <c r="J65" s="4" t="s">
        <v>45</v>
      </c>
      <c r="K65" s="4" t="s">
        <v>13</v>
      </c>
      <c r="L65" s="5">
        <f t="shared" ref="L65:L70" si="20">(H11*1.13)+($H$29*1.13*1.15)</f>
        <v>143.51</v>
      </c>
      <c r="M65" s="1" t="str">
        <f>_xlfn.TEXTJOIN(", ", TRUE, I65, J65, K65)</f>
        <v>18-hole, Boxed TO GO wrap, kettle chips and water, Burger BBQ Buffet</v>
      </c>
      <c r="O65" s="10">
        <f t="shared" ref="O65:O70" si="21">H11+$H$29</f>
        <v>124</v>
      </c>
      <c r="P65" s="1" t="str">
        <f t="shared" si="10"/>
        <v>18-hole, Boxed TO GO wrap, kettle chips and water, Burger BBQ Buffet</v>
      </c>
    </row>
    <row r="66" spans="2:16" ht="23.25" x14ac:dyDescent="0.35">
      <c r="B66" s="16"/>
      <c r="C66" s="12"/>
      <c r="I66" s="4" t="s">
        <v>29</v>
      </c>
      <c r="J66" s="4" t="s">
        <v>45</v>
      </c>
      <c r="K66" s="4" t="s">
        <v>17</v>
      </c>
      <c r="L66" s="5">
        <f t="shared" si="20"/>
        <v>154.81</v>
      </c>
      <c r="M66" s="1" t="str">
        <f>_xlfn.TEXTJOIN(", ", TRUE, I66, J66, K66)</f>
        <v>18-hole, Boxed TO GO wrap, kettle chips and water, Garlic Chicken Buffet</v>
      </c>
      <c r="O66" s="10">
        <f t="shared" si="21"/>
        <v>134</v>
      </c>
      <c r="P66" s="1" t="str">
        <f t="shared" si="10"/>
        <v>18-hole, Boxed TO GO wrap, kettle chips and water, Garlic Chicken Buffet</v>
      </c>
    </row>
    <row r="67" spans="2:16" x14ac:dyDescent="0.25">
      <c r="B67" s="12"/>
      <c r="C67" s="12"/>
      <c r="I67" s="4" t="s">
        <v>29</v>
      </c>
      <c r="J67" s="4" t="s">
        <v>45</v>
      </c>
      <c r="K67" s="4" t="s">
        <v>19</v>
      </c>
      <c r="L67" s="5">
        <f t="shared" si="20"/>
        <v>162.71999999999997</v>
      </c>
      <c r="M67" s="1" t="str">
        <f>_xlfn.TEXTJOIN(", ", TRUE, I67, J67, K67)</f>
        <v>18-hole, Boxed TO GO wrap, kettle chips and water, Roast Beef Buffet</v>
      </c>
      <c r="O67" s="10">
        <f t="shared" si="21"/>
        <v>141</v>
      </c>
      <c r="P67" s="1" t="str">
        <f t="shared" si="10"/>
        <v>18-hole, Boxed TO GO wrap, kettle chips and water, Roast Beef Buffet</v>
      </c>
    </row>
    <row r="68" spans="2:16" x14ac:dyDescent="0.25">
      <c r="B68" s="12"/>
      <c r="C68" s="12"/>
      <c r="I68" s="4" t="s">
        <v>29</v>
      </c>
      <c r="J68" s="4" t="s">
        <v>45</v>
      </c>
      <c r="K68" s="4" t="s">
        <v>34</v>
      </c>
      <c r="L68" s="5">
        <f t="shared" si="20"/>
        <v>170.63</v>
      </c>
      <c r="M68" s="1" t="str">
        <f t="shared" ref="M68" si="22">_xlfn.TEXTJOIN(", ", TRUE, I68, J68, K68)</f>
        <v>18-hole, Boxed TO GO wrap, kettle chips and water, Roast Beef &amp; Chicken Buffet</v>
      </c>
      <c r="O68" s="10">
        <f t="shared" si="21"/>
        <v>148</v>
      </c>
      <c r="P68" s="1" t="str">
        <f t="shared" si="10"/>
        <v>18-hole, Boxed TO GO wrap, kettle chips and water, Roast Beef &amp; Chicken Buffet</v>
      </c>
    </row>
    <row r="69" spans="2:16" ht="23.25" x14ac:dyDescent="0.35">
      <c r="B69" s="16"/>
      <c r="C69" s="12"/>
      <c r="I69" s="4" t="s">
        <v>29</v>
      </c>
      <c r="J69" s="4" t="s">
        <v>45</v>
      </c>
      <c r="K69" s="4" t="s">
        <v>21</v>
      </c>
      <c r="L69" s="5">
        <f t="shared" si="20"/>
        <v>170.63</v>
      </c>
      <c r="M69" s="1" t="str">
        <f>_xlfn.TEXTJOIN(", ", TRUE, I69, J69, K69)</f>
        <v>18-hole, Boxed TO GO wrap, kettle chips and water, Steak Buffet</v>
      </c>
      <c r="O69" s="10">
        <f t="shared" si="21"/>
        <v>148</v>
      </c>
      <c r="P69" s="1" t="str">
        <f t="shared" si="10"/>
        <v>18-hole, Boxed TO GO wrap, kettle chips and water, Steak Buffet</v>
      </c>
    </row>
    <row r="70" spans="2:16" x14ac:dyDescent="0.25">
      <c r="B70" s="12"/>
      <c r="C70" s="12"/>
      <c r="I70" s="4" t="s">
        <v>29</v>
      </c>
      <c r="J70" s="4" t="s">
        <v>45</v>
      </c>
      <c r="K70" s="4" t="s">
        <v>23</v>
      </c>
      <c r="L70" s="5">
        <f t="shared" si="20"/>
        <v>111.86999999999999</v>
      </c>
      <c r="M70" s="1" t="str">
        <f>_xlfn.TEXTJOIN(", ", TRUE, I70, J70, K70)</f>
        <v>18-hole, Boxed TO GO wrap, kettle chips and water, No Dinner</v>
      </c>
      <c r="O70" s="10">
        <f t="shared" si="21"/>
        <v>96</v>
      </c>
      <c r="P70" s="1" t="str">
        <f t="shared" si="10"/>
        <v>18-hole, Boxed TO GO wrap, kettle chips and water, No Dinner</v>
      </c>
    </row>
    <row r="71" spans="2:16" x14ac:dyDescent="0.25">
      <c r="B71" s="12"/>
      <c r="C71" s="12"/>
      <c r="I71" s="4" t="s">
        <v>29</v>
      </c>
      <c r="J71" s="4" t="s">
        <v>18</v>
      </c>
      <c r="K71" s="4" t="s">
        <v>13</v>
      </c>
      <c r="L71" s="5">
        <f>(H11*1.13)+(H29*1.13*1.15)</f>
        <v>143.51</v>
      </c>
      <c r="M71" s="1" t="str">
        <f>_xlfn.TEXTJOIN(", ", TRUE, I71, J71, K71)</f>
        <v>18-hole, Light Burger BBQ, Burger BBQ Buffet</v>
      </c>
      <c r="O71" s="10">
        <f t="shared" ref="O71:O76" si="23">H11+$H$30</f>
        <v>126</v>
      </c>
      <c r="P71" s="1" t="str">
        <f t="shared" si="10"/>
        <v>18-hole, Light Burger BBQ, Burger BBQ Buffet</v>
      </c>
    </row>
    <row r="72" spans="2:16" x14ac:dyDescent="0.25">
      <c r="B72" s="12"/>
      <c r="C72" s="12"/>
      <c r="I72" s="4" t="s">
        <v>29</v>
      </c>
      <c r="J72" s="4" t="s">
        <v>18</v>
      </c>
      <c r="K72" s="4" t="s">
        <v>17</v>
      </c>
      <c r="L72" s="5">
        <f>(H12*1.13)+(H30*1.13*1.15)</f>
        <v>157.40899999999999</v>
      </c>
      <c r="M72" s="1" t="str">
        <f>_xlfn.TEXTJOIN(", ", TRUE, I72, J72, K72)</f>
        <v>18-hole, Light Burger BBQ, Garlic Chicken Buffet</v>
      </c>
      <c r="O72" s="10">
        <f t="shared" si="23"/>
        <v>136</v>
      </c>
      <c r="P72" s="1" t="str">
        <f t="shared" si="10"/>
        <v>18-hole, Light Burger BBQ, Garlic Chicken Buffet</v>
      </c>
    </row>
    <row r="73" spans="2:16" ht="23.25" x14ac:dyDescent="0.35">
      <c r="B73" s="16"/>
      <c r="C73" s="12"/>
      <c r="I73" s="4" t="s">
        <v>29</v>
      </c>
      <c r="J73" s="4" t="s">
        <v>18</v>
      </c>
      <c r="K73" s="4" t="s">
        <v>19</v>
      </c>
      <c r="L73" s="5">
        <f>(H13*1.13)+(H113*1.13*1.15)</f>
        <v>136.72999999999999</v>
      </c>
      <c r="M73" s="1" t="str">
        <f>_xlfn.TEXTJOIN(", ", TRUE, I73, J73, K73)</f>
        <v>18-hole, Light Burger BBQ, Roast Beef Buffet</v>
      </c>
      <c r="O73" s="10">
        <f t="shared" si="23"/>
        <v>143</v>
      </c>
      <c r="P73" s="1" t="str">
        <f t="shared" si="10"/>
        <v>18-hole, Light Burger BBQ, Roast Beef Buffet</v>
      </c>
    </row>
    <row r="74" spans="2:16" x14ac:dyDescent="0.25">
      <c r="B74" s="12"/>
      <c r="C74" s="12"/>
      <c r="I74" s="4" t="s">
        <v>29</v>
      </c>
      <c r="J74" s="4" t="s">
        <v>18</v>
      </c>
      <c r="K74" s="4" t="s">
        <v>34</v>
      </c>
      <c r="L74" s="5">
        <f>(H14*1.13)+(H113*1.13*1.15)</f>
        <v>144.63999999999999</v>
      </c>
      <c r="M74" s="1" t="str">
        <f t="shared" ref="M74" si="24">_xlfn.TEXTJOIN(", ", TRUE, I74, J74, K74)</f>
        <v>18-hole, Light Burger BBQ, Roast Beef &amp; Chicken Buffet</v>
      </c>
      <c r="O74" s="10">
        <f t="shared" si="23"/>
        <v>150</v>
      </c>
      <c r="P74" s="1" t="str">
        <f t="shared" si="10"/>
        <v>18-hole, Light Burger BBQ, Roast Beef &amp; Chicken Buffet</v>
      </c>
    </row>
    <row r="75" spans="2:16" x14ac:dyDescent="0.25">
      <c r="B75" s="12"/>
      <c r="C75" s="12"/>
      <c r="I75" s="4" t="s">
        <v>29</v>
      </c>
      <c r="J75" s="4" t="s">
        <v>18</v>
      </c>
      <c r="K75" s="4" t="s">
        <v>21</v>
      </c>
      <c r="L75" s="5">
        <f>(H15*1.13)+(H114*1.13*1.15)</f>
        <v>144.63999999999999</v>
      </c>
      <c r="M75" s="1" t="str">
        <f>_xlfn.TEXTJOIN(", ", TRUE, I75, J75, K75)</f>
        <v>18-hole, Light Burger BBQ, Steak Buffet</v>
      </c>
      <c r="O75" s="10">
        <f t="shared" si="23"/>
        <v>150</v>
      </c>
      <c r="P75" s="1" t="str">
        <f t="shared" si="10"/>
        <v>18-hole, Light Burger BBQ, Steak Buffet</v>
      </c>
    </row>
    <row r="76" spans="2:16" x14ac:dyDescent="0.25">
      <c r="B76" s="12"/>
      <c r="C76" s="12"/>
      <c r="I76" s="4" t="s">
        <v>29</v>
      </c>
      <c r="J76" s="4" t="s">
        <v>18</v>
      </c>
      <c r="K76" s="4" t="s">
        <v>23</v>
      </c>
      <c r="L76" s="5">
        <f>(H16*1.13)+(H115*1.13*1.15)</f>
        <v>85.88</v>
      </c>
      <c r="M76" s="1" t="str">
        <f>_xlfn.TEXTJOIN(", ", TRUE, I76, J76, K76)</f>
        <v>18-hole, Light Burger BBQ, No Dinner</v>
      </c>
      <c r="O76" s="10">
        <f t="shared" si="23"/>
        <v>98</v>
      </c>
      <c r="P76" s="1" t="str">
        <f t="shared" si="10"/>
        <v>18-hole, Light Burger BBQ, No Dinner</v>
      </c>
    </row>
    <row r="77" spans="2:16" ht="23.25" x14ac:dyDescent="0.35">
      <c r="B77" s="16"/>
      <c r="C77" s="12"/>
      <c r="I77" s="4" t="s">
        <v>29</v>
      </c>
      <c r="J77" s="4" t="s">
        <v>24</v>
      </c>
      <c r="K77" s="4" t="s">
        <v>13</v>
      </c>
      <c r="L77" s="5">
        <f t="shared" ref="L77:L82" si="25">H11*1.13</f>
        <v>117.51999999999998</v>
      </c>
      <c r="M77" s="1" t="str">
        <f>_xlfn.TEXTJOIN(", ", TRUE, I77, J77, K77)</f>
        <v>18-hole, No Lunch, Burger BBQ Buffet</v>
      </c>
      <c r="O77" s="10">
        <f t="shared" ref="O77:O82" si="26">H11</f>
        <v>104</v>
      </c>
      <c r="P77" s="1" t="str">
        <f t="shared" ref="P77:P82" si="27">_xlfn.TEXTJOIN(", ", TRUE, I77, J77, K77)</f>
        <v>18-hole, No Lunch, Burger BBQ Buffet</v>
      </c>
    </row>
    <row r="78" spans="2:16" x14ac:dyDescent="0.25">
      <c r="B78" s="12"/>
      <c r="C78" s="12"/>
      <c r="I78" s="4" t="s">
        <v>29</v>
      </c>
      <c r="J78" s="4" t="s">
        <v>24</v>
      </c>
      <c r="K78" s="4" t="s">
        <v>17</v>
      </c>
      <c r="L78" s="5">
        <f t="shared" si="25"/>
        <v>128.82</v>
      </c>
      <c r="M78" s="1" t="str">
        <f>_xlfn.TEXTJOIN(", ", TRUE, I78, J78, K78)</f>
        <v>18-hole, No Lunch, Garlic Chicken Buffet</v>
      </c>
      <c r="O78" s="10">
        <f t="shared" si="26"/>
        <v>114</v>
      </c>
      <c r="P78" s="1" t="str">
        <f t="shared" si="27"/>
        <v>18-hole, No Lunch, Garlic Chicken Buffet</v>
      </c>
    </row>
    <row r="79" spans="2:16" x14ac:dyDescent="0.25">
      <c r="B79" s="12"/>
      <c r="C79" s="12"/>
      <c r="I79" s="4" t="s">
        <v>29</v>
      </c>
      <c r="J79" s="4" t="s">
        <v>24</v>
      </c>
      <c r="K79" s="4" t="s">
        <v>19</v>
      </c>
      <c r="L79" s="5">
        <f t="shared" si="25"/>
        <v>136.72999999999999</v>
      </c>
      <c r="M79" s="1" t="str">
        <f>_xlfn.TEXTJOIN(", ", TRUE, I79, J79, K79)</f>
        <v>18-hole, No Lunch, Roast Beef Buffet</v>
      </c>
      <c r="O79" s="10">
        <f t="shared" si="26"/>
        <v>121</v>
      </c>
      <c r="P79" s="1" t="str">
        <f t="shared" si="27"/>
        <v>18-hole, No Lunch, Roast Beef Buffet</v>
      </c>
    </row>
    <row r="80" spans="2:16" x14ac:dyDescent="0.25">
      <c r="B80" s="12"/>
      <c r="C80" s="12"/>
      <c r="I80" s="4" t="s">
        <v>29</v>
      </c>
      <c r="J80" s="4" t="s">
        <v>24</v>
      </c>
      <c r="K80" s="4" t="s">
        <v>34</v>
      </c>
      <c r="L80" s="5">
        <f t="shared" si="25"/>
        <v>144.63999999999999</v>
      </c>
      <c r="M80" s="1" t="str">
        <f t="shared" ref="M80" si="28">_xlfn.TEXTJOIN(", ", TRUE, I80, J80, K80)</f>
        <v>18-hole, No Lunch, Roast Beef &amp; Chicken Buffet</v>
      </c>
      <c r="O80" s="10">
        <f t="shared" si="26"/>
        <v>128</v>
      </c>
      <c r="P80" s="1" t="str">
        <f t="shared" si="27"/>
        <v>18-hole, No Lunch, Roast Beef &amp; Chicken Buffet</v>
      </c>
    </row>
    <row r="81" spans="2:21" ht="23.25" x14ac:dyDescent="0.35">
      <c r="B81" s="16"/>
      <c r="C81" s="12"/>
      <c r="I81" s="4" t="s">
        <v>29</v>
      </c>
      <c r="J81" s="4" t="s">
        <v>24</v>
      </c>
      <c r="K81" s="4" t="s">
        <v>21</v>
      </c>
      <c r="L81" s="5">
        <f t="shared" si="25"/>
        <v>144.63999999999999</v>
      </c>
      <c r="M81" s="1" t="str">
        <f>_xlfn.TEXTJOIN(", ", TRUE, I81, J81, K81)</f>
        <v>18-hole, No Lunch, Steak Buffet</v>
      </c>
      <c r="O81" s="10">
        <f t="shared" si="26"/>
        <v>128</v>
      </c>
      <c r="P81" s="1" t="str">
        <f t="shared" si="27"/>
        <v>18-hole, No Lunch, Steak Buffet</v>
      </c>
    </row>
    <row r="82" spans="2:21" x14ac:dyDescent="0.25">
      <c r="B82" s="12"/>
      <c r="C82" s="12"/>
      <c r="I82" s="4" t="s">
        <v>29</v>
      </c>
      <c r="J82" s="4" t="s">
        <v>24</v>
      </c>
      <c r="K82" s="4" t="s">
        <v>23</v>
      </c>
      <c r="L82" s="5">
        <f t="shared" si="25"/>
        <v>85.88</v>
      </c>
      <c r="M82" s="1" t="str">
        <f>_xlfn.TEXTJOIN(", ", TRUE, I82, J82, K82)</f>
        <v>18-hole, No Lunch, No Dinner</v>
      </c>
      <c r="O82" s="10">
        <f t="shared" si="26"/>
        <v>76</v>
      </c>
      <c r="P82" s="1" t="str">
        <f t="shared" si="27"/>
        <v>18-hole, No Lunch, No Dinner</v>
      </c>
    </row>
    <row r="83" spans="2:21" x14ac:dyDescent="0.25">
      <c r="B83" s="12"/>
      <c r="C83" s="12"/>
    </row>
    <row r="84" spans="2:21" x14ac:dyDescent="0.25">
      <c r="B84" s="12"/>
      <c r="C84" s="12"/>
    </row>
    <row r="85" spans="2:21" x14ac:dyDescent="0.25">
      <c r="B85" s="12"/>
      <c r="C85" s="12"/>
    </row>
    <row r="86" spans="2:21" ht="28.5" x14ac:dyDescent="0.45">
      <c r="B86" s="12"/>
      <c r="C86" s="12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4"/>
      <c r="R86" s="14"/>
      <c r="S86" s="14"/>
      <c r="T86" s="14"/>
      <c r="U86" s="14"/>
    </row>
    <row r="87" spans="2:21" ht="15" customHeight="1" x14ac:dyDescent="0.45">
      <c r="B87" s="12"/>
      <c r="C87" s="12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4"/>
      <c r="R87" s="14"/>
      <c r="S87" s="14"/>
      <c r="T87" s="14"/>
      <c r="U87" s="14"/>
    </row>
    <row r="88" spans="2:21" ht="23.25" customHeight="1" x14ac:dyDescent="0.45">
      <c r="B88" s="12"/>
      <c r="C88" s="12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4"/>
      <c r="R88" s="14"/>
      <c r="S88" s="14"/>
      <c r="T88" s="14"/>
      <c r="U88" s="14"/>
    </row>
    <row r="89" spans="2:21" ht="15" customHeight="1" x14ac:dyDescent="0.45"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4"/>
      <c r="R89" s="14"/>
      <c r="S89" s="14"/>
      <c r="T89" s="14"/>
      <c r="U89" s="14"/>
    </row>
    <row r="90" spans="2:21" ht="15" customHeight="1" x14ac:dyDescent="0.45"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4"/>
      <c r="R90" s="14"/>
      <c r="S90" s="14"/>
      <c r="T90" s="14"/>
      <c r="U90" s="14"/>
    </row>
    <row r="91" spans="2:21" ht="15" customHeight="1" x14ac:dyDescent="0.45"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4"/>
      <c r="R91" s="14"/>
      <c r="S91" s="14"/>
      <c r="T91" s="14"/>
      <c r="U91" s="14"/>
    </row>
    <row r="92" spans="2:21" ht="15" customHeight="1" x14ac:dyDescent="0.45"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4"/>
      <c r="R92" s="14"/>
      <c r="S92" s="14"/>
      <c r="T92" s="14"/>
      <c r="U92" s="14"/>
    </row>
    <row r="93" spans="2:21" ht="15" customHeight="1" x14ac:dyDescent="0.45"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4"/>
      <c r="R93" s="14"/>
      <c r="S93" s="14"/>
      <c r="T93" s="14"/>
      <c r="U93" s="14"/>
    </row>
    <row r="94" spans="2:21" ht="15" customHeight="1" x14ac:dyDescent="0.45"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4"/>
      <c r="R94" s="14"/>
      <c r="S94" s="14"/>
      <c r="T94" s="14"/>
      <c r="U94" s="14"/>
    </row>
    <row r="95" spans="2:21" ht="15" customHeight="1" x14ac:dyDescent="0.45"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4"/>
      <c r="R95" s="14"/>
      <c r="S95" s="14"/>
      <c r="T95" s="14"/>
      <c r="U95" s="14"/>
    </row>
    <row r="96" spans="2:21" ht="15" customHeight="1" x14ac:dyDescent="0.45"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4"/>
      <c r="R96" s="14"/>
      <c r="S96" s="14"/>
      <c r="T96" s="14"/>
      <c r="U96" s="14"/>
    </row>
    <row r="97" spans="5:21" ht="15" customHeight="1" x14ac:dyDescent="0.45"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4"/>
      <c r="R97" s="14"/>
      <c r="S97" s="14"/>
      <c r="T97" s="14"/>
      <c r="U97" s="14"/>
    </row>
    <row r="98" spans="5:21" ht="15" customHeight="1" x14ac:dyDescent="0.45"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4"/>
      <c r="R98" s="14"/>
      <c r="S98" s="14"/>
      <c r="T98" s="14"/>
      <c r="U98" s="14"/>
    </row>
    <row r="99" spans="5:21" ht="15" customHeight="1" x14ac:dyDescent="0.45"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4"/>
      <c r="R99" s="14"/>
      <c r="S99" s="14"/>
      <c r="T99" s="14"/>
      <c r="U99" s="14"/>
    </row>
    <row r="100" spans="5:21" ht="15" customHeight="1" x14ac:dyDescent="0.45"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4"/>
      <c r="R100" s="14"/>
      <c r="S100" s="14"/>
      <c r="T100" s="14"/>
      <c r="U100" s="14"/>
    </row>
    <row r="101" spans="5:21" ht="15" customHeight="1" x14ac:dyDescent="0.45"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4"/>
      <c r="R101" s="14"/>
      <c r="S101" s="14"/>
      <c r="T101" s="14"/>
      <c r="U101" s="14"/>
    </row>
    <row r="102" spans="5:21" ht="23.25" customHeight="1" x14ac:dyDescent="0.45"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4"/>
      <c r="R102" s="14"/>
      <c r="S102" s="14"/>
      <c r="T102" s="14"/>
      <c r="U102" s="14"/>
    </row>
    <row r="103" spans="5:21" ht="15" customHeight="1" x14ac:dyDescent="0.45"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4"/>
      <c r="R103" s="14"/>
      <c r="S103" s="14"/>
      <c r="T103" s="14"/>
      <c r="U103" s="14"/>
    </row>
    <row r="104" spans="5:21" ht="15" customHeight="1" x14ac:dyDescent="0.45"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4"/>
      <c r="R104" s="14"/>
      <c r="S104" s="14"/>
      <c r="T104" s="14"/>
      <c r="U104" s="14"/>
    </row>
    <row r="105" spans="5:21" ht="15" customHeight="1" x14ac:dyDescent="0.45"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4"/>
      <c r="R105" s="14"/>
      <c r="S105" s="14"/>
      <c r="T105" s="14"/>
      <c r="U105" s="14"/>
    </row>
    <row r="106" spans="5:21" ht="15" customHeight="1" x14ac:dyDescent="0.45"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4"/>
      <c r="R106" s="14"/>
      <c r="S106" s="14"/>
      <c r="T106" s="14"/>
      <c r="U106" s="14"/>
    </row>
    <row r="107" spans="5:21" ht="15" customHeight="1" x14ac:dyDescent="0.45"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4"/>
      <c r="R107" s="14"/>
      <c r="S107" s="14"/>
      <c r="T107" s="14"/>
      <c r="U107" s="14"/>
    </row>
    <row r="108" spans="5:21" ht="15" customHeight="1" x14ac:dyDescent="0.45"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4"/>
      <c r="R108" s="14"/>
      <c r="S108" s="14"/>
      <c r="T108" s="14"/>
      <c r="U108" s="14"/>
    </row>
    <row r="109" spans="5:21" ht="15" customHeight="1" x14ac:dyDescent="0.45"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4"/>
      <c r="R109" s="14"/>
      <c r="S109" s="14"/>
      <c r="T109" s="14"/>
      <c r="U109" s="14"/>
    </row>
    <row r="110" spans="5:21" ht="15" customHeight="1" x14ac:dyDescent="0.45"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4"/>
      <c r="R110" s="14"/>
      <c r="S110" s="14"/>
      <c r="T110" s="14"/>
      <c r="U110" s="14"/>
    </row>
    <row r="111" spans="5:21" ht="15" customHeight="1" x14ac:dyDescent="0.45"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4"/>
      <c r="R111" s="14"/>
      <c r="S111" s="14"/>
      <c r="T111" s="14"/>
      <c r="U111" s="14"/>
    </row>
    <row r="112" spans="5:21" ht="15" customHeight="1" x14ac:dyDescent="0.45"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4"/>
      <c r="R112" s="14"/>
      <c r="S112" s="14"/>
      <c r="T112" s="14"/>
      <c r="U112" s="14"/>
    </row>
    <row r="113" spans="5:21" ht="15.75" customHeight="1" x14ac:dyDescent="0.45"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4"/>
      <c r="R113" s="14"/>
      <c r="S113" s="14"/>
      <c r="T113" s="14"/>
      <c r="U113" s="14"/>
    </row>
    <row r="114" spans="5:21" ht="15.75" customHeight="1" x14ac:dyDescent="0.45"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4"/>
      <c r="R114" s="14"/>
      <c r="S114" s="14"/>
      <c r="T114" s="14"/>
      <c r="U114" s="14"/>
    </row>
    <row r="115" spans="5:21" ht="28.5" x14ac:dyDescent="0.45"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4"/>
      <c r="R115" s="14"/>
      <c r="S115" s="14"/>
      <c r="T115" s="14"/>
      <c r="U115" s="14"/>
    </row>
    <row r="116" spans="5:21" ht="23.25" customHeight="1" x14ac:dyDescent="0.45"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4"/>
      <c r="R116" s="14"/>
      <c r="S116" s="14"/>
      <c r="T116" s="14"/>
      <c r="U116" s="14"/>
    </row>
    <row r="117" spans="5:21" ht="15" customHeight="1" x14ac:dyDescent="0.45"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4"/>
      <c r="R117" s="14"/>
      <c r="S117" s="14"/>
      <c r="T117" s="14"/>
      <c r="U117" s="14"/>
    </row>
    <row r="118" spans="5:21" ht="15" customHeight="1" x14ac:dyDescent="0.45"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4"/>
      <c r="R118" s="14"/>
      <c r="S118" s="14"/>
      <c r="T118" s="14"/>
      <c r="U118" s="14"/>
    </row>
    <row r="119" spans="5:21" ht="23.25" customHeight="1" x14ac:dyDescent="0.45"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4"/>
      <c r="R119" s="14"/>
      <c r="S119" s="14"/>
      <c r="T119" s="14"/>
      <c r="U119" s="14"/>
    </row>
    <row r="120" spans="5:21" ht="15" customHeight="1" x14ac:dyDescent="0.45"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4"/>
      <c r="R120" s="14"/>
      <c r="S120" s="14"/>
      <c r="T120" s="14"/>
      <c r="U120" s="14"/>
    </row>
    <row r="121" spans="5:21" ht="15" customHeight="1" x14ac:dyDescent="0.45"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4"/>
      <c r="R121" s="14"/>
      <c r="S121" s="14"/>
      <c r="T121" s="14"/>
      <c r="U121" s="14"/>
    </row>
    <row r="122" spans="5:21" ht="15" customHeight="1" x14ac:dyDescent="0.45"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4"/>
      <c r="R122" s="14"/>
      <c r="S122" s="14"/>
      <c r="T122" s="14"/>
      <c r="U122" s="14"/>
    </row>
    <row r="123" spans="5:21" ht="23.25" customHeight="1" x14ac:dyDescent="0.45"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4"/>
      <c r="R123" s="14"/>
      <c r="S123" s="14"/>
      <c r="T123" s="14"/>
      <c r="U123" s="14"/>
    </row>
    <row r="124" spans="5:21" ht="15" customHeight="1" x14ac:dyDescent="0.45"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4"/>
      <c r="R124" s="14"/>
      <c r="S124" s="14"/>
      <c r="T124" s="14"/>
      <c r="U124" s="14"/>
    </row>
    <row r="125" spans="5:21" ht="15" customHeight="1" x14ac:dyDescent="0.45"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4"/>
      <c r="R125" s="14"/>
      <c r="S125" s="14"/>
      <c r="T125" s="14"/>
      <c r="U125" s="14"/>
    </row>
    <row r="126" spans="5:21" ht="15" customHeight="1" x14ac:dyDescent="0.45"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4"/>
      <c r="R126" s="14"/>
      <c r="S126" s="14"/>
      <c r="T126" s="14"/>
      <c r="U126" s="14"/>
    </row>
    <row r="127" spans="5:21" ht="23.25" customHeight="1" x14ac:dyDescent="0.45"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4"/>
      <c r="R127" s="14"/>
      <c r="S127" s="14"/>
      <c r="T127" s="14"/>
      <c r="U127" s="14"/>
    </row>
    <row r="128" spans="5:21" ht="15" customHeight="1" x14ac:dyDescent="0.45"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4"/>
      <c r="R128" s="14"/>
      <c r="S128" s="14"/>
      <c r="T128" s="14"/>
      <c r="U128" s="14"/>
    </row>
    <row r="129" spans="5:21" ht="15" customHeight="1" x14ac:dyDescent="0.45"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4"/>
      <c r="R129" s="14"/>
      <c r="S129" s="14"/>
      <c r="T129" s="14"/>
      <c r="U129" s="14"/>
    </row>
    <row r="130" spans="5:21" ht="15" customHeight="1" x14ac:dyDescent="0.45"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4"/>
      <c r="R130" s="14"/>
      <c r="S130" s="14"/>
      <c r="T130" s="14"/>
      <c r="U130" s="14"/>
    </row>
    <row r="131" spans="5:21" ht="23.25" customHeight="1" x14ac:dyDescent="0.45"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4"/>
      <c r="R131" s="14"/>
      <c r="S131" s="14"/>
      <c r="T131" s="14"/>
      <c r="U131" s="14"/>
    </row>
    <row r="132" spans="5:21" ht="15" customHeight="1" x14ac:dyDescent="0.45"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4"/>
      <c r="R132" s="14"/>
      <c r="S132" s="14"/>
      <c r="T132" s="14"/>
      <c r="U132" s="14"/>
    </row>
    <row r="133" spans="5:21" ht="15" customHeight="1" x14ac:dyDescent="0.45"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4"/>
      <c r="R133" s="14"/>
      <c r="S133" s="14"/>
      <c r="T133" s="14"/>
      <c r="U133" s="14"/>
    </row>
    <row r="134" spans="5:21" ht="15" customHeight="1" x14ac:dyDescent="0.45"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4"/>
      <c r="R134" s="14"/>
      <c r="S134" s="14"/>
      <c r="T134" s="14"/>
      <c r="U134" s="14"/>
    </row>
    <row r="135" spans="5:21" ht="15.75" customHeight="1" x14ac:dyDescent="0.45"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4"/>
      <c r="R135" s="14"/>
      <c r="S135" s="14"/>
      <c r="T135" s="14"/>
      <c r="U135" s="14"/>
    </row>
    <row r="136" spans="5:21" x14ac:dyDescent="0.25">
      <c r="I136" s="4"/>
      <c r="J136" s="4"/>
      <c r="K136" s="4"/>
    </row>
    <row r="137" spans="5:21" x14ac:dyDescent="0.25">
      <c r="I137" s="4"/>
      <c r="J137" s="4"/>
      <c r="K137" s="4"/>
    </row>
    <row r="138" spans="5:21" x14ac:dyDescent="0.25">
      <c r="I138" s="4"/>
      <c r="J138" s="4"/>
      <c r="K138" s="4"/>
    </row>
    <row r="139" spans="5:21" x14ac:dyDescent="0.25">
      <c r="I139" s="4"/>
      <c r="J139" s="4"/>
      <c r="K139" s="4"/>
    </row>
    <row r="140" spans="5:21" x14ac:dyDescent="0.25">
      <c r="I140" s="4"/>
      <c r="J140" s="4"/>
      <c r="K140" s="4"/>
    </row>
    <row r="141" spans="5:21" x14ac:dyDescent="0.25">
      <c r="I141" s="4"/>
      <c r="J141" s="4"/>
      <c r="K141" s="4"/>
    </row>
    <row r="142" spans="5:21" x14ac:dyDescent="0.25">
      <c r="I142" s="4"/>
      <c r="J142" s="4"/>
      <c r="K142" s="4"/>
    </row>
  </sheetData>
  <sheetProtection algorithmName="SHA-512" hashValue="nGoOVqUrES+krQiGseGL71SwOR6shtIncKQZYu0LYqjSYYOExhkXruGYxPnZsLU29HXQ20Dm7ag4x1C5BMTUmQ==" saltValue="wT5aEt71l5DZQDhcl5jPUg==" spinCount="100000" sheet="1" objects="1" scenarios="1" selectLockedCells="1"/>
  <mergeCells count="2">
    <mergeCell ref="B21:C21"/>
    <mergeCell ref="B22:C22"/>
  </mergeCells>
  <dataValidations xWindow="570" yWindow="361" count="4">
    <dataValidation type="list" allowBlank="1" showInputMessage="1" showErrorMessage="1" error="Please select from the drop down options" prompt="Select course" sqref="C10" xr:uid="{13C11B0B-F8F0-421E-B39E-20E4C58C5746}">
      <formula1>"9-hole, 18-hole"</formula1>
    </dataValidation>
    <dataValidation type="list" allowBlank="1" showInputMessage="1" showErrorMessage="1" error="Please select from the dropdown options. " prompt="Select an option" sqref="C13" xr:uid="{426C2E4F-DB6E-40FF-BD94-BC9FAA69DF3E}">
      <formula1>$E$11:$E$16</formula1>
    </dataValidation>
    <dataValidation type="list" allowBlank="1" showInputMessage="1" showErrorMessage="1" error="Please select from the dropdown options. " prompt="Select an option" sqref="C12" xr:uid="{F1F0E437-539E-4C1A-96D6-5C3B093C8E1A}">
      <formula1>$D$11:$D$16</formula1>
    </dataValidation>
    <dataValidation type="whole" showInputMessage="1" showErrorMessage="1" error="For groups less than 25 please check out our small groups pacakge! " prompt="How many players within your booking size" sqref="C11" xr:uid="{0B2F07A0-DC3B-4823-965F-C114F74CFBFE}">
      <formula1>IF(OR($C$10="9-hole",$C$10="18-hole"),25,"")</formula1>
      <formula2>IF($CI$10="9-hole",72,IF($C$10="18-hole",144,""))</formula2>
    </dataValidation>
  </dataValidations>
  <hyperlinks>
    <hyperlink ref="C6" r:id="rId1" xr:uid="{7E9BE1E5-1864-402C-BB30-44E30EE9EA71}"/>
    <hyperlink ref="B22" r:id="rId2" xr:uid="{5D2D9F10-76E5-42CF-9A47-77E4E52C7676}"/>
  </hyperlinks>
  <pageMargins left="0.7" right="0.7" top="0.75" bottom="0.75" header="0.3" footer="0.3"/>
  <pageSetup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a7eedd-b375-4e4a-8859-afff5b681243">
      <Terms xmlns="http://schemas.microsoft.com/office/infopath/2007/PartnerControls"/>
    </lcf76f155ced4ddcb4097134ff3c332f>
    <TaxCatchAll xmlns="f3667e78-c4eb-48ca-87c9-714cbe69168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C6D49BCD3AE14FA17C9322418CA6E9" ma:contentTypeVersion="18" ma:contentTypeDescription="Create a new document." ma:contentTypeScope="" ma:versionID="ec7cbcc557b9d55a7df6595fefcc898f">
  <xsd:schema xmlns:xsd="http://www.w3.org/2001/XMLSchema" xmlns:xs="http://www.w3.org/2001/XMLSchema" xmlns:p="http://schemas.microsoft.com/office/2006/metadata/properties" xmlns:ns2="f3667e78-c4eb-48ca-87c9-714cbe69168e" xmlns:ns3="92a7eedd-b375-4e4a-8859-afff5b681243" targetNamespace="http://schemas.microsoft.com/office/2006/metadata/properties" ma:root="true" ma:fieldsID="5e166cc237abce07a5fcbfa3c7cfd665" ns2:_="" ns3:_="">
    <xsd:import namespace="f3667e78-c4eb-48ca-87c9-714cbe69168e"/>
    <xsd:import namespace="92a7eedd-b375-4e4a-8859-afff5b68124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667e78-c4eb-48ca-87c9-714cbe6916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486a71a-59ae-4bb3-9a0d-76a852791d94}" ma:internalName="TaxCatchAll" ma:showField="CatchAllData" ma:web="f3667e78-c4eb-48ca-87c9-714cbe691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7eedd-b375-4e4a-8859-afff5b681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be9c1b-2620-41ae-b988-30a2a57f16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D2D1A9-5133-4E1C-83EE-2C4158A3F2EB}">
  <ds:schemaRefs>
    <ds:schemaRef ds:uri="http://schemas.microsoft.com/office/2006/metadata/properties"/>
    <ds:schemaRef ds:uri="http://schemas.microsoft.com/office/infopath/2007/PartnerControls"/>
    <ds:schemaRef ds:uri="92a7eedd-b375-4e4a-8859-afff5b681243"/>
    <ds:schemaRef ds:uri="f3667e78-c4eb-48ca-87c9-714cbe69168e"/>
  </ds:schemaRefs>
</ds:datastoreItem>
</file>

<file path=customXml/itemProps2.xml><?xml version="1.0" encoding="utf-8"?>
<ds:datastoreItem xmlns:ds="http://schemas.openxmlformats.org/officeDocument/2006/customXml" ds:itemID="{AD8C2DE9-4A38-4221-8756-545C173BB1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667e78-c4eb-48ca-87c9-714cbe69168e"/>
    <ds:schemaRef ds:uri="92a7eedd-b375-4e4a-8859-afff5b6812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34291D-434C-4E50-858C-6010F6FAB4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Quote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Event Coordinator</dc:creator>
  <cp:keywords/>
  <dc:description/>
  <cp:lastModifiedBy>Keanu Heins</cp:lastModifiedBy>
  <cp:revision/>
  <dcterms:created xsi:type="dcterms:W3CDTF">2015-06-05T18:17:20Z</dcterms:created>
  <dcterms:modified xsi:type="dcterms:W3CDTF">2026-03-23T16:54:12Z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0x01010091C6D49BCD3AE14FA17C9322418CA6E9</vt:lpwstr>
  </property>
  <property fmtid="{D5CDD505-2E9C-101B-9397-08002B2CF9AE}" pid="3" name="MediaServiceImageTags">
    <vt:lpwstr/>
  </property>
</Properties>
</file>